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엄은영\Desktop\"/>
    </mc:Choice>
  </mc:AlternateContent>
  <bookViews>
    <workbookView xWindow="195" yWindow="360" windowWidth="21840" windowHeight="9630" firstSheet="1" activeTab="1"/>
  </bookViews>
  <sheets>
    <sheet name="2019년 교육과정 편성(안) " sheetId="27" state="hidden" r:id="rId1"/>
    <sheet name="과정 평가없음" sheetId="29" r:id="rId2"/>
    <sheet name="과정 평가있음" sheetId="30" r:id="rId3"/>
  </sheets>
  <definedNames>
    <definedName name="_xlnm._FilterDatabase" localSheetId="0" hidden="1">'2019년 교육과정 편성(안) '!$A$6:$AS$125</definedName>
    <definedName name="_xlnm._FilterDatabase" localSheetId="1" hidden="1">'과정 평가없음'!$A$5:$H$91</definedName>
    <definedName name="_xlnm.Print_Titles" localSheetId="0">'2019년 교육과정 편성(안) '!$3:$4</definedName>
    <definedName name="_xlnm.Print_Titles" localSheetId="1">'과정 평가없음'!$4:$5</definedName>
  </definedNames>
  <calcPr calcId="162913"/>
</workbook>
</file>

<file path=xl/calcChain.xml><?xml version="1.0" encoding="utf-8"?>
<calcChain xmlns="http://schemas.openxmlformats.org/spreadsheetml/2006/main">
  <c r="AG136" i="27" l="1"/>
  <c r="AG137" i="27"/>
  <c r="AG138" i="27"/>
  <c r="AG139" i="27"/>
  <c r="L87" i="27" l="1"/>
  <c r="M6" i="27" l="1"/>
  <c r="M18" i="27"/>
  <c r="M27" i="27"/>
  <c r="M32" i="27"/>
  <c r="M39" i="27"/>
  <c r="M41" i="27"/>
  <c r="M46" i="27"/>
  <c r="M51" i="27"/>
  <c r="M57" i="27"/>
  <c r="M61" i="27"/>
  <c r="M65" i="27"/>
  <c r="M71" i="27"/>
  <c r="M77" i="27"/>
  <c r="M81" i="27"/>
  <c r="M84" i="27"/>
  <c r="M87" i="27"/>
  <c r="M95" i="27"/>
  <c r="M100" i="27"/>
  <c r="M102" i="27"/>
  <c r="M105" i="27"/>
  <c r="M112" i="27"/>
  <c r="M117" i="27"/>
  <c r="M121" i="27"/>
  <c r="M123" i="27"/>
  <c r="P6" i="27"/>
  <c r="P18" i="27"/>
  <c r="P27" i="27"/>
  <c r="P32" i="27"/>
  <c r="P39" i="27"/>
  <c r="P41" i="27"/>
  <c r="P46" i="27"/>
  <c r="P51" i="27"/>
  <c r="P57" i="27"/>
  <c r="P61" i="27"/>
  <c r="P65" i="27"/>
  <c r="P71" i="27"/>
  <c r="P77" i="27"/>
  <c r="P81" i="27"/>
  <c r="P84" i="27"/>
  <c r="P87" i="27"/>
  <c r="P95" i="27"/>
  <c r="P102" i="27"/>
  <c r="P105" i="27"/>
  <c r="P112" i="27"/>
  <c r="P117" i="27"/>
  <c r="P121" i="27"/>
  <c r="P123" i="27"/>
  <c r="S6" i="27"/>
  <c r="S18" i="27"/>
  <c r="S27" i="27"/>
  <c r="S32" i="27"/>
  <c r="S39" i="27"/>
  <c r="S41" i="27"/>
  <c r="S46" i="27"/>
  <c r="S51" i="27"/>
  <c r="S57" i="27"/>
  <c r="S61" i="27"/>
  <c r="S65" i="27"/>
  <c r="S71" i="27"/>
  <c r="S77" i="27"/>
  <c r="S81" i="27"/>
  <c r="S84" i="27"/>
  <c r="S95" i="27"/>
  <c r="S100" i="27"/>
  <c r="S102" i="27"/>
  <c r="S105" i="27"/>
  <c r="S112" i="27"/>
  <c r="S117" i="27"/>
  <c r="S121" i="27"/>
  <c r="S123" i="27"/>
  <c r="V6" i="27"/>
  <c r="V18" i="27"/>
  <c r="V27" i="27"/>
  <c r="V32" i="27"/>
  <c r="V39" i="27"/>
  <c r="V41" i="27"/>
  <c r="V46" i="27"/>
  <c r="V51" i="27"/>
  <c r="V57" i="27"/>
  <c r="V61" i="27"/>
  <c r="V65" i="27"/>
  <c r="V71" i="27"/>
  <c r="V77" i="27"/>
  <c r="V81" i="27"/>
  <c r="V84" i="27"/>
  <c r="V87" i="27"/>
  <c r="V95" i="27"/>
  <c r="V100" i="27"/>
  <c r="V102" i="27"/>
  <c r="V105" i="27"/>
  <c r="V112" i="27"/>
  <c r="V117" i="27"/>
  <c r="V121" i="27"/>
  <c r="V123" i="27"/>
  <c r="Y6" i="27"/>
  <c r="Y19" i="27"/>
  <c r="Y20" i="27"/>
  <c r="Y21" i="27"/>
  <c r="Y22" i="27"/>
  <c r="Y23" i="27"/>
  <c r="Y24" i="27"/>
  <c r="Y25" i="27"/>
  <c r="Y26" i="27"/>
  <c r="Y28" i="27"/>
  <c r="Y29" i="27"/>
  <c r="Y30" i="27"/>
  <c r="Y31" i="27"/>
  <c r="Y33" i="27"/>
  <c r="Y34" i="27"/>
  <c r="Y35" i="27"/>
  <c r="Y36" i="27"/>
  <c r="Y40" i="27"/>
  <c r="Y39" i="27" s="1"/>
  <c r="Y42" i="27"/>
  <c r="Y43" i="27"/>
  <c r="Y44" i="27"/>
  <c r="Y45" i="27"/>
  <c r="Y47" i="27"/>
  <c r="Y48" i="27"/>
  <c r="Y49" i="27"/>
  <c r="Y50" i="27"/>
  <c r="Y52" i="27"/>
  <c r="Y53" i="27"/>
  <c r="Y54" i="27"/>
  <c r="Y55" i="27"/>
  <c r="Y58" i="27"/>
  <c r="Y59" i="27"/>
  <c r="Y60" i="27"/>
  <c r="Y62" i="27"/>
  <c r="Y63" i="27"/>
  <c r="Y64" i="27"/>
  <c r="Y66" i="27"/>
  <c r="Y67" i="27"/>
  <c r="Y68" i="27"/>
  <c r="Y69" i="27"/>
  <c r="Y72" i="27"/>
  <c r="Y73" i="27"/>
  <c r="Y74" i="27"/>
  <c r="Y76" i="27"/>
  <c r="Y78" i="27"/>
  <c r="Y79" i="27"/>
  <c r="Y80" i="27"/>
  <c r="Y82" i="27"/>
  <c r="Y83" i="27"/>
  <c r="Y85" i="27"/>
  <c r="Y86" i="27"/>
  <c r="Y88" i="27"/>
  <c r="Y89" i="27"/>
  <c r="Y90" i="27"/>
  <c r="Y91" i="27"/>
  <c r="Y92" i="27"/>
  <c r="Y93" i="27"/>
  <c r="Y94" i="27"/>
  <c r="Y96" i="27"/>
  <c r="Y97" i="27"/>
  <c r="Y98" i="27"/>
  <c r="Y101" i="27"/>
  <c r="Y100" i="27" s="1"/>
  <c r="Y103" i="27"/>
  <c r="Y102" i="27" s="1"/>
  <c r="Y106" i="27"/>
  <c r="Y107" i="27"/>
  <c r="Y108" i="27"/>
  <c r="Y109" i="27"/>
  <c r="Y110" i="27"/>
  <c r="Y111" i="27"/>
  <c r="Y113" i="27"/>
  <c r="Y114" i="27"/>
  <c r="Y115" i="27"/>
  <c r="Y118" i="27"/>
  <c r="Y119" i="27"/>
  <c r="Y122" i="27"/>
  <c r="Y121" i="27" s="1"/>
  <c r="Y124" i="27"/>
  <c r="Y125" i="27"/>
  <c r="AB6" i="27"/>
  <c r="AB19" i="27"/>
  <c r="AB20" i="27"/>
  <c r="AB21" i="27"/>
  <c r="AB22" i="27"/>
  <c r="AB23" i="27"/>
  <c r="AB24" i="27"/>
  <c r="AB25" i="27"/>
  <c r="AB26" i="27"/>
  <c r="AB28" i="27"/>
  <c r="AB29" i="27"/>
  <c r="AB30" i="27"/>
  <c r="AB31" i="27"/>
  <c r="AB33" i="27"/>
  <c r="AB34" i="27"/>
  <c r="AB35" i="27"/>
  <c r="AB36" i="27"/>
  <c r="AB40" i="27"/>
  <c r="AB39" i="27" s="1"/>
  <c r="AB42" i="27"/>
  <c r="AB43" i="27"/>
  <c r="AB44" i="27"/>
  <c r="AB45" i="27"/>
  <c r="AB47" i="27"/>
  <c r="AB48" i="27"/>
  <c r="AB49" i="27"/>
  <c r="AB50" i="27"/>
  <c r="AB52" i="27"/>
  <c r="AB53" i="27"/>
  <c r="AB54" i="27"/>
  <c r="AB55" i="27"/>
  <c r="AB58" i="27"/>
  <c r="AB59" i="27"/>
  <c r="AB60" i="27"/>
  <c r="AB62" i="27"/>
  <c r="AB63" i="27"/>
  <c r="AB64" i="27"/>
  <c r="AB66" i="27"/>
  <c r="AB67" i="27"/>
  <c r="AB68" i="27"/>
  <c r="AB69" i="27"/>
  <c r="AB72" i="27"/>
  <c r="AB73" i="27"/>
  <c r="AB74" i="27"/>
  <c r="AB75" i="27"/>
  <c r="AB76" i="27"/>
  <c r="AB78" i="27"/>
  <c r="AB79" i="27"/>
  <c r="AB80" i="27"/>
  <c r="AB82" i="27"/>
  <c r="AB83" i="27"/>
  <c r="AB85" i="27"/>
  <c r="AB86" i="27"/>
  <c r="AB87" i="27"/>
  <c r="AB96" i="27"/>
  <c r="AB97" i="27"/>
  <c r="AB98" i="27"/>
  <c r="AB100" i="27"/>
  <c r="AB103" i="27"/>
  <c r="AB102" i="27" s="1"/>
  <c r="AB106" i="27"/>
  <c r="AB107" i="27"/>
  <c r="AB108" i="27"/>
  <c r="AB109" i="27"/>
  <c r="AB110" i="27"/>
  <c r="AB111" i="27"/>
  <c r="AB113" i="27"/>
  <c r="AB114" i="27"/>
  <c r="AB115" i="27"/>
  <c r="AB118" i="27"/>
  <c r="AB119" i="27"/>
  <c r="AB122" i="27"/>
  <c r="AB121" i="27" s="1"/>
  <c r="AB124" i="27"/>
  <c r="AB125" i="27"/>
  <c r="AB95" i="27" l="1"/>
  <c r="M70" i="27"/>
  <c r="P104" i="27"/>
  <c r="P99" i="27" s="1"/>
  <c r="S17" i="27"/>
  <c r="S16" i="27" s="1"/>
  <c r="P120" i="27"/>
  <c r="M17" i="27"/>
  <c r="M16" i="27" s="1"/>
  <c r="V38" i="27"/>
  <c r="V37" i="27" s="1"/>
  <c r="V56" i="27"/>
  <c r="S56" i="27"/>
  <c r="P17" i="27"/>
  <c r="P16" i="27" s="1"/>
  <c r="S120" i="27"/>
  <c r="M56" i="27"/>
  <c r="P38" i="27"/>
  <c r="P37" i="27" s="1"/>
  <c r="S70" i="27"/>
  <c r="V104" i="27"/>
  <c r="V99" i="27" s="1"/>
  <c r="S38" i="27"/>
  <c r="S37" i="27" s="1"/>
  <c r="M120" i="27"/>
  <c r="V17" i="27"/>
  <c r="V16" i="27" s="1"/>
  <c r="S104" i="27"/>
  <c r="S99" i="27" s="1"/>
  <c r="P70" i="27"/>
  <c r="V120" i="27"/>
  <c r="M104" i="27"/>
  <c r="M99" i="27" s="1"/>
  <c r="M38" i="27"/>
  <c r="M37" i="27" s="1"/>
  <c r="P56" i="27"/>
  <c r="V70" i="27"/>
  <c r="AB65" i="27"/>
  <c r="Y112" i="27"/>
  <c r="Y41" i="27"/>
  <c r="AB81" i="27"/>
  <c r="AB51" i="27"/>
  <c r="AB112" i="27"/>
  <c r="AB71" i="27"/>
  <c r="AB57" i="27"/>
  <c r="Y117" i="27"/>
  <c r="Y84" i="27"/>
  <c r="Y32" i="27"/>
  <c r="Y57" i="27"/>
  <c r="AB32" i="27"/>
  <c r="Y77" i="27"/>
  <c r="Y46" i="27"/>
  <c r="Y27" i="27"/>
  <c r="Y18" i="27"/>
  <c r="AB117" i="27"/>
  <c r="AB77" i="27"/>
  <c r="Y87" i="27"/>
  <c r="Y65" i="27"/>
  <c r="Y95" i="27"/>
  <c r="AB61" i="27"/>
  <c r="AB41" i="27"/>
  <c r="Y51" i="27"/>
  <c r="AB123" i="27"/>
  <c r="AB120" i="27" s="1"/>
  <c r="AB84" i="27"/>
  <c r="AB27" i="27"/>
  <c r="Y105" i="27"/>
  <c r="Y61" i="27"/>
  <c r="Y123" i="27"/>
  <c r="Y120" i="27" s="1"/>
  <c r="AB105" i="27"/>
  <c r="AB18" i="27"/>
  <c r="Y71" i="27"/>
  <c r="AB46" i="27"/>
  <c r="Y81" i="27"/>
  <c r="M15" i="27" l="1"/>
  <c r="M5" i="27" s="1"/>
  <c r="P15" i="27"/>
  <c r="AB56" i="27"/>
  <c r="V15" i="27"/>
  <c r="V5" i="27" s="1"/>
  <c r="Y17" i="27"/>
  <c r="Y16" i="27" s="1"/>
  <c r="S15" i="27"/>
  <c r="Y70" i="27"/>
  <c r="Y38" i="27"/>
  <c r="Y37" i="27" s="1"/>
  <c r="AB104" i="27"/>
  <c r="AB99" i="27" s="1"/>
  <c r="AB38" i="27"/>
  <c r="AB37" i="27" s="1"/>
  <c r="Y104" i="27"/>
  <c r="Y99" i="27" s="1"/>
  <c r="AB17" i="27"/>
  <c r="AB16" i="27" s="1"/>
  <c r="Y56" i="27"/>
  <c r="AB70" i="27"/>
  <c r="Y15" i="27" l="1"/>
  <c r="Y5" i="27" s="1"/>
  <c r="AB15" i="27"/>
  <c r="AB5" i="27" s="1"/>
  <c r="AA45" i="27" l="1"/>
  <c r="X45" i="27"/>
  <c r="AG132" i="27"/>
  <c r="V128" i="27"/>
  <c r="U128" i="27"/>
  <c r="S128" i="27"/>
  <c r="R128" i="27"/>
  <c r="P128" i="27"/>
  <c r="O128" i="27"/>
  <c r="M128" i="27"/>
  <c r="L128" i="27"/>
  <c r="V134" i="27"/>
  <c r="U134" i="27"/>
  <c r="S134" i="27"/>
  <c r="R134" i="27"/>
  <c r="P134" i="27"/>
  <c r="O134" i="27"/>
  <c r="M134" i="27"/>
  <c r="L134" i="27"/>
  <c r="AG125" i="27"/>
  <c r="AA125" i="27"/>
  <c r="X125" i="27"/>
  <c r="AG124" i="27"/>
  <c r="AA124" i="27"/>
  <c r="X124" i="27"/>
  <c r="AL123" i="27"/>
  <c r="AK123" i="27"/>
  <c r="AJ123" i="27"/>
  <c r="AI123" i="27"/>
  <c r="AH123" i="27"/>
  <c r="AG123" i="27" s="1"/>
  <c r="U123" i="27"/>
  <c r="R123" i="27"/>
  <c r="O123" i="27"/>
  <c r="L123" i="27"/>
  <c r="AG122" i="27"/>
  <c r="AA122" i="27"/>
  <c r="AA121" i="27" s="1"/>
  <c r="X122" i="27"/>
  <c r="X121" i="27" s="1"/>
  <c r="AL121" i="27"/>
  <c r="AL120" i="27" s="1"/>
  <c r="AK121" i="27"/>
  <c r="AK120" i="27" s="1"/>
  <c r="AJ121" i="27"/>
  <c r="AJ120" i="27" s="1"/>
  <c r="AI121" i="27"/>
  <c r="AI120" i="27" s="1"/>
  <c r="AH121" i="27"/>
  <c r="U121" i="27"/>
  <c r="R121" i="27"/>
  <c r="O121" i="27"/>
  <c r="L121" i="27"/>
  <c r="AA119" i="27"/>
  <c r="AA118" i="27"/>
  <c r="X118" i="27"/>
  <c r="X117" i="27" s="1"/>
  <c r="AL117" i="27"/>
  <c r="AK117" i="27"/>
  <c r="AJ117" i="27"/>
  <c r="AI117" i="27"/>
  <c r="AH117" i="27"/>
  <c r="U117" i="27"/>
  <c r="R117" i="27"/>
  <c r="O117" i="27"/>
  <c r="L117" i="27"/>
  <c r="AA116" i="27"/>
  <c r="X116" i="27"/>
  <c r="AA115" i="27"/>
  <c r="X115" i="27"/>
  <c r="AG114" i="27"/>
  <c r="AA114" i="27"/>
  <c r="X114" i="27"/>
  <c r="AG113" i="27"/>
  <c r="AA113" i="27"/>
  <c r="X113" i="27"/>
  <c r="AL112" i="27"/>
  <c r="AK112" i="27"/>
  <c r="AJ112" i="27"/>
  <c r="AI112" i="27"/>
  <c r="AH112" i="27"/>
  <c r="U112" i="27"/>
  <c r="R112" i="27"/>
  <c r="O112" i="27"/>
  <c r="L112" i="27"/>
  <c r="AG111" i="27"/>
  <c r="AA111" i="27"/>
  <c r="X111" i="27"/>
  <c r="AG110" i="27"/>
  <c r="AA110" i="27"/>
  <c r="X110" i="27"/>
  <c r="AG109" i="27"/>
  <c r="AA109" i="27"/>
  <c r="X109" i="27"/>
  <c r="AG108" i="27"/>
  <c r="AA108" i="27"/>
  <c r="X108" i="27"/>
  <c r="AG107" i="27"/>
  <c r="AA107" i="27"/>
  <c r="X107" i="27"/>
  <c r="AG106" i="27"/>
  <c r="AA106" i="27"/>
  <c r="X106" i="27"/>
  <c r="AL105" i="27"/>
  <c r="AK105" i="27"/>
  <c r="AJ105" i="27"/>
  <c r="AI105" i="27"/>
  <c r="AH105" i="27"/>
  <c r="AD105" i="27"/>
  <c r="U105" i="27"/>
  <c r="R105" i="27"/>
  <c r="O105" i="27"/>
  <c r="L105" i="27"/>
  <c r="AL104" i="27"/>
  <c r="AK104" i="27"/>
  <c r="AJ104" i="27"/>
  <c r="AI104" i="27"/>
  <c r="AH104" i="27"/>
  <c r="AG103" i="27"/>
  <c r="AA103" i="27"/>
  <c r="AA102" i="27" s="1"/>
  <c r="X103" i="27"/>
  <c r="X102" i="27" s="1"/>
  <c r="AL102" i="27"/>
  <c r="AL99" i="27" s="1"/>
  <c r="AK102" i="27"/>
  <c r="AK99" i="27" s="1"/>
  <c r="AJ102" i="27"/>
  <c r="AJ99" i="27" s="1"/>
  <c r="AI102" i="27"/>
  <c r="AI99" i="27" s="1"/>
  <c r="AH102" i="27"/>
  <c r="AG102" i="27" s="1"/>
  <c r="U102" i="27"/>
  <c r="R102" i="27"/>
  <c r="O102" i="27"/>
  <c r="L102" i="27"/>
  <c r="AG101" i="27"/>
  <c r="X101" i="27"/>
  <c r="X100" i="27" s="1"/>
  <c r="AL100" i="27"/>
  <c r="AK100" i="27"/>
  <c r="AJ100" i="27"/>
  <c r="AI100" i="27"/>
  <c r="AH100" i="27"/>
  <c r="AA100" i="27"/>
  <c r="U100" i="27"/>
  <c r="R100" i="27"/>
  <c r="L100" i="27"/>
  <c r="AG98" i="27"/>
  <c r="AA98" i="27"/>
  <c r="X98" i="27"/>
  <c r="AG97" i="27"/>
  <c r="AA97" i="27"/>
  <c r="X97" i="27"/>
  <c r="AG96" i="27"/>
  <c r="AA96" i="27"/>
  <c r="X96" i="27"/>
  <c r="AL95" i="27"/>
  <c r="AK95" i="27"/>
  <c r="AJ95" i="27"/>
  <c r="AI95" i="27"/>
  <c r="AH95" i="27"/>
  <c r="U95" i="27"/>
  <c r="R95" i="27"/>
  <c r="O95" i="27"/>
  <c r="L95" i="27"/>
  <c r="AG94" i="27"/>
  <c r="X94" i="27"/>
  <c r="AG93" i="27"/>
  <c r="X93" i="27"/>
  <c r="AG92" i="27"/>
  <c r="X92" i="27"/>
  <c r="AG91" i="27"/>
  <c r="X91" i="27"/>
  <c r="AG90" i="27"/>
  <c r="X90" i="27"/>
  <c r="AG89" i="27"/>
  <c r="AG88" i="27"/>
  <c r="AL87" i="27"/>
  <c r="AK87" i="27"/>
  <c r="AJ87" i="27"/>
  <c r="AI87" i="27"/>
  <c r="AH87" i="27"/>
  <c r="AA87" i="27"/>
  <c r="U87" i="27"/>
  <c r="O87" i="27"/>
  <c r="AG86" i="27"/>
  <c r="AA86" i="27"/>
  <c r="X86" i="27"/>
  <c r="AG85" i="27"/>
  <c r="AA85" i="27"/>
  <c r="X85" i="27"/>
  <c r="AD84" i="27"/>
  <c r="AD81" i="27" s="1"/>
  <c r="AD77" i="27" s="1"/>
  <c r="AD71" i="27" s="1"/>
  <c r="U84" i="27"/>
  <c r="R84" i="27"/>
  <c r="O84" i="27"/>
  <c r="L84" i="27"/>
  <c r="AG83" i="27"/>
  <c r="AA83" i="27"/>
  <c r="X83" i="27"/>
  <c r="AG82" i="27"/>
  <c r="AA82" i="27"/>
  <c r="X82" i="27"/>
  <c r="U81" i="27"/>
  <c r="R81" i="27"/>
  <c r="O81" i="27"/>
  <c r="L81" i="27"/>
  <c r="AG80" i="27"/>
  <c r="AA80" i="27"/>
  <c r="X80" i="27"/>
  <c r="AG79" i="27"/>
  <c r="AA79" i="27"/>
  <c r="X79" i="27"/>
  <c r="AG78" i="27"/>
  <c r="AA78" i="27"/>
  <c r="X78" i="27"/>
  <c r="U77" i="27"/>
  <c r="R77" i="27"/>
  <c r="O77" i="27"/>
  <c r="L77" i="27"/>
  <c r="AG76" i="27"/>
  <c r="AA76" i="27"/>
  <c r="X76" i="27"/>
  <c r="AG75" i="27"/>
  <c r="AA75" i="27"/>
  <c r="X75" i="27"/>
  <c r="AG74" i="27"/>
  <c r="AA74" i="27"/>
  <c r="X74" i="27"/>
  <c r="AA73" i="27"/>
  <c r="X73" i="27"/>
  <c r="AG72" i="27"/>
  <c r="AA72" i="27"/>
  <c r="X72" i="27"/>
  <c r="U71" i="27"/>
  <c r="R71" i="27"/>
  <c r="O71" i="27"/>
  <c r="L71" i="27"/>
  <c r="AG69" i="27"/>
  <c r="AA69" i="27"/>
  <c r="X69" i="27"/>
  <c r="AA68" i="27"/>
  <c r="X68" i="27"/>
  <c r="AG67" i="27"/>
  <c r="AA67" i="27"/>
  <c r="X67" i="27"/>
  <c r="AG66" i="27"/>
  <c r="AA66" i="27"/>
  <c r="X66" i="27"/>
  <c r="AL65" i="27"/>
  <c r="AK65" i="27"/>
  <c r="AJ65" i="27"/>
  <c r="AI65" i="27"/>
  <c r="AH65" i="27"/>
  <c r="AD65" i="27"/>
  <c r="U65" i="27"/>
  <c r="R65" i="27"/>
  <c r="O65" i="27"/>
  <c r="L65" i="27"/>
  <c r="AG64" i="27"/>
  <c r="AA64" i="27"/>
  <c r="X64" i="27"/>
  <c r="AG63" i="27"/>
  <c r="AA63" i="27"/>
  <c r="X63" i="27"/>
  <c r="AG62" i="27"/>
  <c r="AA62" i="27"/>
  <c r="X62" i="27"/>
  <c r="AL61" i="27"/>
  <c r="AK61" i="27"/>
  <c r="AJ61" i="27"/>
  <c r="AI61" i="27"/>
  <c r="AH61" i="27"/>
  <c r="AD61" i="27"/>
  <c r="U61" i="27"/>
  <c r="R61" i="27"/>
  <c r="O61" i="27"/>
  <c r="L61" i="27"/>
  <c r="AG60" i="27"/>
  <c r="AA60" i="27"/>
  <c r="X60" i="27"/>
  <c r="AG59" i="27"/>
  <c r="AA59" i="27"/>
  <c r="X59" i="27"/>
  <c r="AG58" i="27"/>
  <c r="AA58" i="27"/>
  <c r="X58" i="27"/>
  <c r="AL57" i="27"/>
  <c r="AK57" i="27"/>
  <c r="AJ57" i="27"/>
  <c r="AI57" i="27"/>
  <c r="AH57" i="27"/>
  <c r="AD57" i="27"/>
  <c r="U57" i="27"/>
  <c r="R57" i="27"/>
  <c r="O57" i="27"/>
  <c r="L57" i="27"/>
  <c r="AG55" i="27"/>
  <c r="AA55" i="27"/>
  <c r="X55" i="27"/>
  <c r="AG54" i="27"/>
  <c r="AA54" i="27"/>
  <c r="X54" i="27"/>
  <c r="AG53" i="27"/>
  <c r="AA53" i="27"/>
  <c r="X53" i="27"/>
  <c r="AG52" i="27"/>
  <c r="AA52" i="27"/>
  <c r="X52" i="27"/>
  <c r="AL51" i="27"/>
  <c r="AK51" i="27"/>
  <c r="AJ51" i="27"/>
  <c r="AI51" i="27"/>
  <c r="AH51" i="27"/>
  <c r="AD51" i="27"/>
  <c r="U51" i="27"/>
  <c r="R51" i="27"/>
  <c r="O51" i="27"/>
  <c r="L51" i="27"/>
  <c r="AG50" i="27"/>
  <c r="AA50" i="27"/>
  <c r="X50" i="27"/>
  <c r="AG49" i="27"/>
  <c r="AA49" i="27"/>
  <c r="X49" i="27"/>
  <c r="AG48" i="27"/>
  <c r="AA48" i="27"/>
  <c r="X48" i="27"/>
  <c r="AG47" i="27"/>
  <c r="AA47" i="27"/>
  <c r="X47" i="27"/>
  <c r="AL46" i="27"/>
  <c r="AK46" i="27"/>
  <c r="AJ46" i="27"/>
  <c r="AI46" i="27"/>
  <c r="AH46" i="27"/>
  <c r="AD46" i="27"/>
  <c r="U46" i="27"/>
  <c r="R46" i="27"/>
  <c r="O46" i="27"/>
  <c r="L46" i="27"/>
  <c r="AA44" i="27"/>
  <c r="X44" i="27"/>
  <c r="AA43" i="27"/>
  <c r="X43" i="27"/>
  <c r="AG42" i="27"/>
  <c r="AA42" i="27"/>
  <c r="X42" i="27"/>
  <c r="AL41" i="27"/>
  <c r="AK41" i="27"/>
  <c r="AJ41" i="27"/>
  <c r="AI41" i="27"/>
  <c r="AH41" i="27"/>
  <c r="AD41" i="27"/>
  <c r="U41" i="27"/>
  <c r="R41" i="27"/>
  <c r="O41" i="27"/>
  <c r="L41" i="27"/>
  <c r="AG40" i="27"/>
  <c r="AA40" i="27"/>
  <c r="AA39" i="27" s="1"/>
  <c r="X40" i="27"/>
  <c r="X39" i="27" s="1"/>
  <c r="AL39" i="27"/>
  <c r="AK39" i="27"/>
  <c r="AJ39" i="27"/>
  <c r="AI39" i="27"/>
  <c r="AH39" i="27"/>
  <c r="U39" i="27"/>
  <c r="R39" i="27"/>
  <c r="O39" i="27"/>
  <c r="L39" i="27"/>
  <c r="AG36" i="27"/>
  <c r="AA36" i="27"/>
  <c r="X36" i="27"/>
  <c r="AG35" i="27"/>
  <c r="AA35" i="27"/>
  <c r="X35" i="27"/>
  <c r="AG34" i="27"/>
  <c r="AA34" i="27"/>
  <c r="X34" i="27"/>
  <c r="AG33" i="27"/>
  <c r="AA33" i="27"/>
  <c r="X33" i="27"/>
  <c r="AL32" i="27"/>
  <c r="AK32" i="27"/>
  <c r="AJ32" i="27"/>
  <c r="AI32" i="27"/>
  <c r="AH32" i="27"/>
  <c r="AD32" i="27"/>
  <c r="U32" i="27"/>
  <c r="R32" i="27"/>
  <c r="O32" i="27"/>
  <c r="L32" i="27"/>
  <c r="AA31" i="27"/>
  <c r="X31" i="27"/>
  <c r="AG30" i="27"/>
  <c r="AA30" i="27"/>
  <c r="X30" i="27"/>
  <c r="AG29" i="27"/>
  <c r="AA29" i="27"/>
  <c r="X29" i="27"/>
  <c r="AG28" i="27"/>
  <c r="AA28" i="27"/>
  <c r="X28" i="27"/>
  <c r="U27" i="27"/>
  <c r="R27" i="27"/>
  <c r="O27" i="27"/>
  <c r="L27" i="27"/>
  <c r="AG26" i="27"/>
  <c r="AA26" i="27"/>
  <c r="X26" i="27"/>
  <c r="AK25" i="27"/>
  <c r="AH25" i="27"/>
  <c r="AA25" i="27"/>
  <c r="X25" i="27"/>
  <c r="AG24" i="27"/>
  <c r="AA24" i="27"/>
  <c r="X24" i="27"/>
  <c r="AA23" i="27"/>
  <c r="X23" i="27"/>
  <c r="AG22" i="27"/>
  <c r="AA22" i="27"/>
  <c r="X22" i="27"/>
  <c r="AG21" i="27"/>
  <c r="AA21" i="27"/>
  <c r="X21" i="27"/>
  <c r="AK20" i="27"/>
  <c r="AI20" i="27"/>
  <c r="AI17" i="27" s="1"/>
  <c r="AH20" i="27"/>
  <c r="AA20" i="27"/>
  <c r="X20" i="27"/>
  <c r="AG19" i="27"/>
  <c r="AA19" i="27"/>
  <c r="X19" i="27"/>
  <c r="U18" i="27"/>
  <c r="R18" i="27"/>
  <c r="O18" i="27"/>
  <c r="L18" i="27"/>
  <c r="AL17" i="27"/>
  <c r="AJ17" i="27"/>
  <c r="AD17" i="27"/>
  <c r="AG14" i="27"/>
  <c r="AG12" i="27"/>
  <c r="AG11" i="27"/>
  <c r="AG10" i="27"/>
  <c r="AG9" i="27"/>
  <c r="AG8" i="27"/>
  <c r="AG7" i="27"/>
  <c r="AL6" i="27"/>
  <c r="AK6" i="27"/>
  <c r="AJ6" i="27"/>
  <c r="AI6" i="27"/>
  <c r="AH6" i="27"/>
  <c r="AD6" i="27"/>
  <c r="AA6" i="27"/>
  <c r="X6" i="27"/>
  <c r="U6" i="27"/>
  <c r="R6" i="27"/>
  <c r="O6" i="27"/>
  <c r="L6" i="27"/>
  <c r="AH84" i="27" l="1"/>
  <c r="AH81" i="27" s="1"/>
  <c r="AB128" i="27"/>
  <c r="AA95" i="27"/>
  <c r="L56" i="27"/>
  <c r="AG61" i="27"/>
  <c r="AL84" i="27"/>
  <c r="AL81" i="27" s="1"/>
  <c r="AL77" i="27" s="1"/>
  <c r="AL71" i="27" s="1"/>
  <c r="AL70" i="27" s="1"/>
  <c r="AG20" i="27"/>
  <c r="L70" i="27"/>
  <c r="AG104" i="27"/>
  <c r="X128" i="27"/>
  <c r="AG32" i="27"/>
  <c r="AI56" i="27"/>
  <c r="Y128" i="27"/>
  <c r="AG6" i="27"/>
  <c r="AA81" i="27"/>
  <c r="AJ84" i="27"/>
  <c r="AJ81" i="27" s="1"/>
  <c r="AJ77" i="27" s="1"/>
  <c r="AJ71" i="27" s="1"/>
  <c r="AJ70" i="27" s="1"/>
  <c r="AA123" i="27"/>
  <c r="AA120" i="27" s="1"/>
  <c r="AA84" i="27"/>
  <c r="AK84" i="27"/>
  <c r="AK81" i="27" s="1"/>
  <c r="AK77" i="27" s="1"/>
  <c r="AK71" i="27" s="1"/>
  <c r="AK70" i="27" s="1"/>
  <c r="AA117" i="27"/>
  <c r="L120" i="27"/>
  <c r="AG46" i="27"/>
  <c r="AG57" i="27"/>
  <c r="L17" i="27"/>
  <c r="L16" i="27" s="1"/>
  <c r="AG51" i="27"/>
  <c r="AA61" i="27"/>
  <c r="X95" i="27"/>
  <c r="L104" i="27"/>
  <c r="L99" i="27" s="1"/>
  <c r="AJ56" i="27"/>
  <c r="AG112" i="27"/>
  <c r="X123" i="27"/>
  <c r="X120" i="27" s="1"/>
  <c r="X134" i="27"/>
  <c r="AH17" i="27"/>
  <c r="AK17" i="27"/>
  <c r="AG87" i="27"/>
  <c r="AG95" i="27"/>
  <c r="AG117" i="27"/>
  <c r="AL38" i="27"/>
  <c r="AL37" i="27" s="1"/>
  <c r="AK56" i="27"/>
  <c r="AG65" i="27"/>
  <c r="AG41" i="27"/>
  <c r="AL56" i="27"/>
  <c r="X77" i="27"/>
  <c r="X84" i="27"/>
  <c r="AG105" i="27"/>
  <c r="O104" i="27"/>
  <c r="O99" i="27" s="1"/>
  <c r="U120" i="27"/>
  <c r="AG100" i="27"/>
  <c r="X46" i="27"/>
  <c r="X65" i="27"/>
  <c r="X87" i="27"/>
  <c r="R70" i="27"/>
  <c r="U38" i="27"/>
  <c r="U37" i="27" s="1"/>
  <c r="X57" i="27"/>
  <c r="O17" i="27"/>
  <c r="O16" i="27" s="1"/>
  <c r="U17" i="27"/>
  <c r="U16" i="27" s="1"/>
  <c r="AA46" i="27"/>
  <c r="AA134" i="27"/>
  <c r="AA51" i="27"/>
  <c r="AD56" i="27"/>
  <c r="O38" i="27"/>
  <c r="O37" i="27" s="1"/>
  <c r="AA128" i="27"/>
  <c r="R17" i="27"/>
  <c r="R16" i="27" s="1"/>
  <c r="AG39" i="27"/>
  <c r="L38" i="27"/>
  <c r="L37" i="27" s="1"/>
  <c r="O70" i="27"/>
  <c r="R120" i="27"/>
  <c r="R56" i="27"/>
  <c r="O56" i="27"/>
  <c r="AG121" i="27"/>
  <c r="U70" i="27"/>
  <c r="U104" i="27"/>
  <c r="U99" i="27" s="1"/>
  <c r="O120" i="27"/>
  <c r="U56" i="27"/>
  <c r="AA32" i="27"/>
  <c r="AB134" i="27"/>
  <c r="X51" i="27"/>
  <c r="AA57" i="27"/>
  <c r="X61" i="27"/>
  <c r="AA65" i="27"/>
  <c r="AA77" i="27"/>
  <c r="X105" i="27"/>
  <c r="Y134" i="27"/>
  <c r="X18" i="27"/>
  <c r="X71" i="27"/>
  <c r="AA71" i="27"/>
  <c r="X81" i="27"/>
  <c r="AA112" i="27"/>
  <c r="AA105" i="27"/>
  <c r="R104" i="27"/>
  <c r="R99" i="27" s="1"/>
  <c r="X112" i="27"/>
  <c r="X41" i="27"/>
  <c r="X27" i="27"/>
  <c r="AA27" i="27"/>
  <c r="AA41" i="27"/>
  <c r="R38" i="27"/>
  <c r="R37" i="27" s="1"/>
  <c r="AA18" i="27"/>
  <c r="AG25" i="27"/>
  <c r="X32" i="27"/>
  <c r="AH120" i="27"/>
  <c r="AH56" i="27"/>
  <c r="AH99" i="27"/>
  <c r="AG99" i="27" s="1"/>
  <c r="AI84" i="27"/>
  <c r="AI81" i="27" s="1"/>
  <c r="AI77" i="27" s="1"/>
  <c r="AI71" i="27" s="1"/>
  <c r="AI70" i="27" s="1"/>
  <c r="AA104" i="27" l="1"/>
  <c r="AA99" i="27"/>
  <c r="AK38" i="27"/>
  <c r="AK37" i="27" s="1"/>
  <c r="AJ38" i="27"/>
  <c r="AJ16" i="27" s="1"/>
  <c r="AJ15" i="27" s="1"/>
  <c r="AJ5" i="27" s="1"/>
  <c r="AL16" i="27"/>
  <c r="AL15" i="27" s="1"/>
  <c r="AL5" i="27" s="1"/>
  <c r="L15" i="27"/>
  <c r="L5" i="27" s="1"/>
  <c r="AG56" i="27"/>
  <c r="AG17" i="27"/>
  <c r="AA38" i="27"/>
  <c r="AA37" i="27" s="1"/>
  <c r="X56" i="27"/>
  <c r="O15" i="27"/>
  <c r="X70" i="27"/>
  <c r="U15" i="27"/>
  <c r="U5" i="27" s="1"/>
  <c r="X17" i="27"/>
  <c r="X16" i="27" s="1"/>
  <c r="X104" i="27"/>
  <c r="X99" i="27" s="1"/>
  <c r="AA70" i="27"/>
  <c r="AA56" i="27"/>
  <c r="X38" i="27"/>
  <c r="X37" i="27" s="1"/>
  <c r="R15" i="27"/>
  <c r="AA17" i="27"/>
  <c r="AA16" i="27" s="1"/>
  <c r="AG120" i="27"/>
  <c r="AG84" i="27"/>
  <c r="AI38" i="27"/>
  <c r="AH77" i="27"/>
  <c r="AG81" i="27"/>
  <c r="AK16" i="27" l="1"/>
  <c r="AK15" i="27" s="1"/>
  <c r="AK5" i="27" s="1"/>
  <c r="AJ37" i="27"/>
  <c r="X15" i="27"/>
  <c r="X5" i="27" s="1"/>
  <c r="AA15" i="27"/>
  <c r="AA5" i="27" s="1"/>
  <c r="AG77" i="27"/>
  <c r="AH71" i="27"/>
  <c r="AI37" i="27"/>
  <c r="AI16" i="27"/>
  <c r="AI15" i="27" s="1"/>
  <c r="AI5" i="27" s="1"/>
  <c r="AH70" i="27" l="1"/>
  <c r="AG70" i="27" s="1"/>
  <c r="AG71" i="27"/>
  <c r="AH38" i="27"/>
  <c r="AG38" i="27" l="1"/>
  <c r="AH37" i="27"/>
  <c r="AG37" i="27" s="1"/>
  <c r="AH16" i="27"/>
  <c r="AH15" i="27" l="1"/>
  <c r="AG16" i="27"/>
  <c r="AG15" i="27" l="1"/>
  <c r="AH5" i="27"/>
  <c r="AG5" i="27" s="1"/>
</calcChain>
</file>

<file path=xl/sharedStrings.xml><?xml version="1.0" encoding="utf-8"?>
<sst xmlns="http://schemas.openxmlformats.org/spreadsheetml/2006/main" count="985" uniqueCount="630">
  <si>
    <t>수준</t>
  </si>
  <si>
    <t>교육대상</t>
  </si>
  <si>
    <t>초급</t>
  </si>
  <si>
    <t>제한없음</t>
  </si>
  <si>
    <t>중급</t>
  </si>
  <si>
    <t>통계청</t>
  </si>
  <si>
    <t>고급</t>
  </si>
  <si>
    <t>국가통계정보의 활용</t>
  </si>
  <si>
    <t>12주</t>
  </si>
  <si>
    <t>국민계정</t>
  </si>
  <si>
    <t>통계분류</t>
  </si>
  <si>
    <t>무응답 자료처리 및 분석</t>
  </si>
  <si>
    <t>지수이론</t>
  </si>
  <si>
    <t>생활속의 음악</t>
  </si>
  <si>
    <t>고등학생</t>
  </si>
  <si>
    <t>대학생</t>
  </si>
  <si>
    <t>대학원생</t>
  </si>
  <si>
    <t>중학생</t>
  </si>
  <si>
    <t>초등교사</t>
  </si>
  <si>
    <t>과정명</t>
  </si>
  <si>
    <t>신규자 기본교육</t>
  </si>
  <si>
    <t>신규임용예정자</t>
  </si>
  <si>
    <t>전직자</t>
  </si>
  <si>
    <t>전입공무원 실무교육</t>
  </si>
  <si>
    <t>전입자</t>
  </si>
  <si>
    <t>지방청관리자 역량강화</t>
  </si>
  <si>
    <t>통계와 정책</t>
  </si>
  <si>
    <t>통계품질 및 관리</t>
  </si>
  <si>
    <t>통계기초 및 활용</t>
  </si>
  <si>
    <t>통계조사관 직무연수</t>
  </si>
  <si>
    <t>시계열분석</t>
  </si>
  <si>
    <t>계절조정실무</t>
  </si>
  <si>
    <t>통계보고서 작성</t>
  </si>
  <si>
    <t>매스킹기법</t>
  </si>
  <si>
    <t>통계세미나</t>
  </si>
  <si>
    <t>재무제표</t>
  </si>
  <si>
    <t>등록센서스</t>
  </si>
  <si>
    <t>현장조사 스트레스관리</t>
  </si>
  <si>
    <t>스마트 문서편집</t>
  </si>
  <si>
    <t>파워포인트 활용</t>
  </si>
  <si>
    <t>액세스 활용</t>
  </si>
  <si>
    <t>고등학생 통계아카데미</t>
  </si>
  <si>
    <t>대학생 통계실무워크숍</t>
  </si>
  <si>
    <t>대학원생 통계논문작성</t>
  </si>
  <si>
    <t>사랑나눔통계교실</t>
  </si>
  <si>
    <t>어린이 통계캠프</t>
  </si>
  <si>
    <t>중학생 통계아카데미</t>
  </si>
  <si>
    <t>1~3</t>
  </si>
  <si>
    <t>외국통계공무원</t>
  </si>
  <si>
    <t>4주</t>
  </si>
  <si>
    <t>4급 승진후보자 역량향상 과정</t>
  </si>
  <si>
    <t>4급 승진 후보자</t>
  </si>
  <si>
    <t>1주</t>
  </si>
  <si>
    <t>5급 승진후보자 역량향상과정</t>
  </si>
  <si>
    <t>5급승진 후보자</t>
  </si>
  <si>
    <t>2주</t>
  </si>
  <si>
    <t>초등학교 5~6학년</t>
  </si>
  <si>
    <t>통계청</t>
    <phoneticPr fontId="1" type="noConversion"/>
  </si>
  <si>
    <t>B. 전문교육</t>
    <phoneticPr fontId="1" type="noConversion"/>
  </si>
  <si>
    <t>2일</t>
    <phoneticPr fontId="1" type="noConversion"/>
  </si>
  <si>
    <t>A. 기본교육</t>
    <phoneticPr fontId="1" type="noConversion"/>
  </si>
  <si>
    <t>일반직 전직공무원 기본교육</t>
    <phoneticPr fontId="1" type="noConversion"/>
  </si>
  <si>
    <t>국가통계 이해</t>
    <phoneticPr fontId="1" type="noConversion"/>
  </si>
  <si>
    <t>전문교재</t>
    <phoneticPr fontId="1" type="noConversion"/>
  </si>
  <si>
    <t>전문1팀</t>
    <phoneticPr fontId="1" type="noConversion"/>
  </si>
  <si>
    <t>16년 미실시</t>
    <phoneticPr fontId="1" type="noConversion"/>
  </si>
  <si>
    <t>16년 위탁(1,000)</t>
    <phoneticPr fontId="1" type="noConversion"/>
  </si>
  <si>
    <t>순수현</t>
    <phoneticPr fontId="1" type="noConversion"/>
  </si>
  <si>
    <t>신규임용예정자</t>
    <phoneticPr fontId="1" type="noConversion"/>
  </si>
  <si>
    <t>4급이상 관리자</t>
    <phoneticPr fontId="1" type="noConversion"/>
  </si>
  <si>
    <t xml:space="preserve"> </t>
    <phoneticPr fontId="1" type="noConversion"/>
  </si>
  <si>
    <t>2주</t>
    <phoneticPr fontId="1" type="noConversion"/>
  </si>
  <si>
    <t>1주</t>
    <phoneticPr fontId="1" type="noConversion"/>
  </si>
  <si>
    <t>김진화</t>
    <phoneticPr fontId="1" type="noConversion"/>
  </si>
  <si>
    <t>관리자 혁신역량향상 과정(2017)</t>
    <phoneticPr fontId="1" type="noConversion"/>
  </si>
  <si>
    <t>2일</t>
  </si>
  <si>
    <t>C-1. 시책교육</t>
    <phoneticPr fontId="1" type="noConversion"/>
  </si>
  <si>
    <t>C-2. 일반소양</t>
    <phoneticPr fontId="1" type="noConversion"/>
  </si>
  <si>
    <t>B-1-1. 국가통계 정책 및 기준</t>
    <phoneticPr fontId="1" type="noConversion"/>
  </si>
  <si>
    <t xml:space="preserve">B-1-1-1. 국가통계 정책 </t>
    <phoneticPr fontId="1" type="noConversion"/>
  </si>
  <si>
    <t>지방청 과장, 소장</t>
    <phoneticPr fontId="1" type="noConversion"/>
  </si>
  <si>
    <t>A-0-0-0-01(09c)</t>
    <phoneticPr fontId="1" type="noConversion"/>
  </si>
  <si>
    <t>A-0-0-0-08(17c)</t>
    <phoneticPr fontId="1" type="noConversion"/>
  </si>
  <si>
    <t>A-0-0-0-02(12c)</t>
    <phoneticPr fontId="1" type="noConversion"/>
  </si>
  <si>
    <t>A-0-0-0-03(14c)</t>
    <phoneticPr fontId="1" type="noConversion"/>
  </si>
  <si>
    <t>A-0-0-0-06(16c)</t>
    <phoneticPr fontId="1" type="noConversion"/>
  </si>
  <si>
    <t>A-0-0-0-07(16c)</t>
    <phoneticPr fontId="1" type="noConversion"/>
  </si>
  <si>
    <t>A-0-0-0-09(17c)</t>
    <phoneticPr fontId="1" type="noConversion"/>
  </si>
  <si>
    <t>A-0-0-0-05(09c)</t>
    <phoneticPr fontId="1" type="noConversion"/>
  </si>
  <si>
    <t xml:space="preserve">
B-1-2-1-01(11c)
</t>
    <phoneticPr fontId="1" type="noConversion"/>
  </si>
  <si>
    <t>B-1-2-1-02(08c)</t>
    <phoneticPr fontId="1" type="noConversion"/>
  </si>
  <si>
    <t>B-1-2-3-01(06c)</t>
  </si>
  <si>
    <t>B-1-2-3-01(07c)</t>
  </si>
  <si>
    <t>B-1-2-3-01(08c)</t>
  </si>
  <si>
    <t>C. 기타교육</t>
    <phoneticPr fontId="1" type="noConversion"/>
  </si>
  <si>
    <t>B-4-1. R</t>
    <phoneticPr fontId="1" type="noConversion"/>
  </si>
  <si>
    <t>B-4-2. SAS</t>
    <phoneticPr fontId="1" type="noConversion"/>
  </si>
  <si>
    <t>B-4-3. SPSS</t>
    <phoneticPr fontId="1" type="noConversion"/>
  </si>
  <si>
    <t>기당인원 20→40</t>
    <phoneticPr fontId="1" type="noConversion"/>
  </si>
  <si>
    <t>2017년도 4주 → 3주</t>
    <phoneticPr fontId="1" type="noConversion"/>
  </si>
  <si>
    <t>9월 3주간</t>
    <phoneticPr fontId="1" type="noConversion"/>
  </si>
  <si>
    <t>6월 2주간</t>
    <phoneticPr fontId="1" type="noConversion"/>
  </si>
  <si>
    <t>2월</t>
    <phoneticPr fontId="1" type="noConversion"/>
  </si>
  <si>
    <t>5월</t>
    <phoneticPr fontId="1" type="noConversion"/>
  </si>
  <si>
    <t>2.5.~2.7. 7.2~7.4.</t>
    <phoneticPr fontId="1" type="noConversion"/>
  </si>
  <si>
    <t>3.28.~3.30, 8.29.~8.31.</t>
    <phoneticPr fontId="1" type="noConversion"/>
  </si>
  <si>
    <t>B-1. 국가통계</t>
    <phoneticPr fontId="1" type="noConversion"/>
  </si>
  <si>
    <t>초급</t>
    <phoneticPr fontId="1" type="noConversion"/>
  </si>
  <si>
    <t>제한없음</t>
    <phoneticPr fontId="1" type="noConversion"/>
  </si>
  <si>
    <t xml:space="preserve"> </t>
    <phoneticPr fontId="1" type="noConversion"/>
  </si>
  <si>
    <t>단위: 천원
소요비용은 과정별 전체 소요비용(미운영 과정은 예상액을 포함)</t>
    <phoneticPr fontId="1" type="noConversion"/>
  </si>
  <si>
    <t>집합교육</t>
    <phoneticPr fontId="1" type="noConversion"/>
  </si>
  <si>
    <t>*교육 횟수 및 인원에 기본교육은 포함하지 않았음</t>
    <phoneticPr fontId="1" type="noConversion"/>
  </si>
  <si>
    <t>2017년 소요액</t>
    <phoneticPr fontId="1" type="noConversion"/>
  </si>
  <si>
    <t>2018년 예상액</t>
    <phoneticPr fontId="1" type="noConversion"/>
  </si>
  <si>
    <t>구분</t>
    <phoneticPr fontId="1" type="noConversion"/>
  </si>
  <si>
    <t>과정수</t>
    <phoneticPr fontId="1" type="noConversion"/>
  </si>
  <si>
    <t>교육일수</t>
    <phoneticPr fontId="1" type="noConversion"/>
  </si>
  <si>
    <t>기당인원</t>
    <phoneticPr fontId="1" type="noConversion"/>
  </si>
  <si>
    <t>교육횟수</t>
    <phoneticPr fontId="1" type="noConversion"/>
  </si>
  <si>
    <t>총인원</t>
    <phoneticPr fontId="1" type="noConversion"/>
  </si>
  <si>
    <t>연인원</t>
    <phoneticPr fontId="1" type="noConversion"/>
  </si>
  <si>
    <t>담당자</t>
    <phoneticPr fontId="1" type="noConversion"/>
  </si>
  <si>
    <t>2018년 교육기간</t>
    <phoneticPr fontId="1" type="noConversion"/>
  </si>
  <si>
    <t>합계</t>
    <phoneticPr fontId="1" type="noConversion"/>
  </si>
  <si>
    <t>강사료</t>
    <phoneticPr fontId="1" type="noConversion"/>
  </si>
  <si>
    <t>평가수당</t>
    <phoneticPr fontId="1" type="noConversion"/>
  </si>
  <si>
    <t>수용비</t>
    <phoneticPr fontId="1" type="noConversion"/>
  </si>
  <si>
    <t>과정위탁</t>
    <phoneticPr fontId="1" type="noConversion"/>
  </si>
  <si>
    <t>참고사항</t>
    <phoneticPr fontId="1" type="noConversion"/>
  </si>
  <si>
    <t>교재비</t>
    <phoneticPr fontId="1" type="noConversion"/>
  </si>
  <si>
    <t>기타
(다과등)</t>
    <phoneticPr fontId="1" type="noConversion"/>
  </si>
  <si>
    <t>(   신설     폐강)</t>
    <phoneticPr fontId="1" type="noConversion"/>
  </si>
  <si>
    <t>빅데이터</t>
    <phoneticPr fontId="1" type="noConversion"/>
  </si>
  <si>
    <t xml:space="preserve">
B-1-2-1-08(17c)
</t>
    <phoneticPr fontId="1" type="noConversion"/>
  </si>
  <si>
    <t>정책과정과 통계의 역할</t>
    <phoneticPr fontId="1" type="noConversion"/>
  </si>
  <si>
    <t>중급→초급</t>
    <phoneticPr fontId="1" type="noConversion"/>
  </si>
  <si>
    <t>5.16.~5.18, 10.15.~10.17.</t>
    <phoneticPr fontId="1" type="noConversion"/>
  </si>
  <si>
    <t xml:space="preserve">
B-1-2-1-09(17c)
</t>
    <phoneticPr fontId="1" type="noConversion"/>
  </si>
  <si>
    <t>지역사회지표 작성과 활용</t>
    <phoneticPr fontId="1" type="noConversion"/>
  </si>
  <si>
    <t xml:space="preserve">교육일수(3→2) </t>
    <phoneticPr fontId="1" type="noConversion"/>
  </si>
  <si>
    <t>4.17~4.18,</t>
    <phoneticPr fontId="1" type="noConversion"/>
  </si>
  <si>
    <t>통계작성기관</t>
    <phoneticPr fontId="1" type="noConversion"/>
  </si>
  <si>
    <t>신규</t>
    <phoneticPr fontId="1" type="noConversion"/>
  </si>
  <si>
    <t>4.11.~4.13, 11.14.~11.16</t>
    <phoneticPr fontId="1" type="noConversion"/>
  </si>
  <si>
    <t xml:space="preserve">
B-1-2-1-05(15c)
</t>
    <phoneticPr fontId="1" type="noConversion"/>
  </si>
  <si>
    <t>4.25.~4.27, 10.10.~10.12.</t>
    <phoneticPr fontId="1" type="noConversion"/>
  </si>
  <si>
    <t>2016년 부교재 지급</t>
    <phoneticPr fontId="1" type="noConversion"/>
  </si>
  <si>
    <t>전문1팀</t>
    <phoneticPr fontId="1" type="noConversion"/>
  </si>
  <si>
    <t xml:space="preserve">
B-1-2-1-06(02c)
</t>
    <phoneticPr fontId="1" type="noConversion"/>
  </si>
  <si>
    <t>3.19.~3.23, 5.14~5.18, 11.12.~11.16.</t>
    <phoneticPr fontId="1" type="noConversion"/>
  </si>
  <si>
    <t>전문교재, 2016년 부교재 지급</t>
    <phoneticPr fontId="1" type="noConversion"/>
  </si>
  <si>
    <t xml:space="preserve">
B-1-2-1-07(17c)
</t>
    <phoneticPr fontId="1" type="noConversion"/>
  </si>
  <si>
    <t>북한통계의 이해</t>
    <phoneticPr fontId="1" type="noConversion"/>
  </si>
  <si>
    <t>김경아</t>
    <phoneticPr fontId="1" type="noConversion"/>
  </si>
  <si>
    <t>10.10~10.12.</t>
    <phoneticPr fontId="1" type="noConversion"/>
  </si>
  <si>
    <t>유사과목으로 예산사정</t>
    <phoneticPr fontId="1" type="noConversion"/>
  </si>
  <si>
    <t xml:space="preserve">B-1-1-2. 국가통계 기준 </t>
    <phoneticPr fontId="1" type="noConversion"/>
  </si>
  <si>
    <t>B-1-2-1-03(06c)</t>
    <phoneticPr fontId="1" type="noConversion"/>
  </si>
  <si>
    <t>한국표준산업분류</t>
    <phoneticPr fontId="1" type="noConversion"/>
  </si>
  <si>
    <t xml:space="preserve">명칭변경 산업분류, 2회→1회. </t>
    <phoneticPr fontId="1" type="noConversion"/>
  </si>
  <si>
    <t>B-1-2-1-04(09c)</t>
    <phoneticPr fontId="1" type="noConversion"/>
  </si>
  <si>
    <t>한국표준직업분류</t>
    <phoneticPr fontId="1" type="noConversion"/>
  </si>
  <si>
    <t xml:space="preserve">명칭변경 직업분류, 2회→1회 </t>
    <phoneticPr fontId="1" type="noConversion"/>
  </si>
  <si>
    <t>5.14.~5.16</t>
    <phoneticPr fontId="1" type="noConversion"/>
  </si>
  <si>
    <t>B-1-2-1-10(17c)</t>
    <phoneticPr fontId="1" type="noConversion"/>
  </si>
  <si>
    <t>B-1-2-1-11(17c)</t>
    <phoneticPr fontId="1" type="noConversion"/>
  </si>
  <si>
    <t>한국표준질병.사인분류 활용</t>
    <phoneticPr fontId="1" type="noConversion"/>
  </si>
  <si>
    <t>중급</t>
    <phoneticPr fontId="1" type="noConversion"/>
  </si>
  <si>
    <t>B-1-2. 국가통계 실무</t>
    <phoneticPr fontId="1" type="noConversion"/>
  </si>
  <si>
    <t>B-1-1-0-01(15c)</t>
    <phoneticPr fontId="1" type="noConversion"/>
  </si>
  <si>
    <t>1기  통계청
2기 제한없음</t>
    <phoneticPr fontId="1" type="noConversion"/>
  </si>
  <si>
    <t xml:space="preserve">상반기(1기)통계청, 하반기(2기) 제한없음 </t>
    <phoneticPr fontId="1" type="noConversion"/>
  </si>
  <si>
    <t>2.6~2.9, 9.17.~9.20.</t>
    <phoneticPr fontId="1" type="noConversion"/>
  </si>
  <si>
    <t>서유정</t>
    <phoneticPr fontId="1" type="noConversion"/>
  </si>
  <si>
    <t>B-1-1-0-02(15c)</t>
    <phoneticPr fontId="1" type="noConversion"/>
  </si>
  <si>
    <t>3.20.~3.23, 10.23.~10.26.</t>
    <phoneticPr fontId="1" type="noConversion"/>
  </si>
  <si>
    <t>B-1-1-0-03(15c)</t>
    <phoneticPr fontId="1" type="noConversion"/>
  </si>
  <si>
    <t>4.24.~4.27, 11.6.~11.9.</t>
    <phoneticPr fontId="1" type="noConversion"/>
  </si>
  <si>
    <t>B-1-1-0-04(15c)</t>
    <phoneticPr fontId="1" type="noConversion"/>
  </si>
  <si>
    <t>5.29.~6.1, 11.20~11.23.</t>
    <phoneticPr fontId="1" type="noConversion"/>
  </si>
  <si>
    <t>B-2. 통계작성 체계</t>
    <phoneticPr fontId="1" type="noConversion"/>
  </si>
  <si>
    <t>B-2-1. 통계작성 프로세스</t>
    <phoneticPr fontId="1" type="noConversion"/>
  </si>
  <si>
    <t>B-2-1-1. 조사설계</t>
    <phoneticPr fontId="1" type="noConversion"/>
  </si>
  <si>
    <t>B-1-2-2-01(09c)</t>
    <phoneticPr fontId="1" type="noConversion"/>
  </si>
  <si>
    <t>표본실무</t>
    <phoneticPr fontId="1" type="noConversion"/>
  </si>
  <si>
    <t>유지, 표본이론 및 실무 명칭변경
중급→초급</t>
    <phoneticPr fontId="1" type="noConversion"/>
  </si>
  <si>
    <t>10.22.~10.25.</t>
    <phoneticPr fontId="1" type="noConversion"/>
  </si>
  <si>
    <t>B-2-1-2. 자료수집</t>
    <phoneticPr fontId="1" type="noConversion"/>
  </si>
  <si>
    <t>B-1-2-3-03(14c)</t>
    <phoneticPr fontId="1" type="noConversion"/>
  </si>
  <si>
    <t>2.5.~2.7, 9.17.~9.19.</t>
    <phoneticPr fontId="1" type="noConversion"/>
  </si>
  <si>
    <t>전문교재</t>
    <phoneticPr fontId="1" type="noConversion"/>
  </si>
  <si>
    <t>통계청</t>
    <phoneticPr fontId="1" type="noConversion"/>
  </si>
  <si>
    <t>3.14~3.16, 10.24~10.26.</t>
    <phoneticPr fontId="1" type="noConversion"/>
  </si>
  <si>
    <t xml:space="preserve">신규  </t>
    <phoneticPr fontId="1" type="noConversion"/>
  </si>
  <si>
    <t>3.26.~3.28, 9.12~9.14</t>
    <phoneticPr fontId="1" type="noConversion"/>
  </si>
  <si>
    <t>3.22~3.24(폐강)신청인원부족</t>
    <phoneticPr fontId="1" type="noConversion"/>
  </si>
  <si>
    <t>2016년 폐강</t>
    <phoneticPr fontId="1" type="noConversion"/>
  </si>
  <si>
    <t>5.10~5.12(폐강)</t>
    <phoneticPr fontId="1" type="noConversion"/>
  </si>
  <si>
    <t>B-2-1-3. 자료처리 및 분석</t>
    <phoneticPr fontId="1" type="noConversion"/>
  </si>
  <si>
    <t>유지</t>
    <phoneticPr fontId="1" type="noConversion"/>
  </si>
  <si>
    <t>1.11~1.12.</t>
    <phoneticPr fontId="1" type="noConversion"/>
  </si>
  <si>
    <t>B-1-2-4-01(12c)</t>
    <phoneticPr fontId="1" type="noConversion"/>
  </si>
  <si>
    <t>명칭변경 에디팅
교육일수(3→4), 인원(15→20)</t>
    <phoneticPr fontId="1" type="noConversion"/>
  </si>
  <si>
    <t>4.10.~4.13.</t>
    <phoneticPr fontId="1" type="noConversion"/>
  </si>
  <si>
    <t>고급→중급, 교육일수(5→4)</t>
    <phoneticPr fontId="1" type="noConversion"/>
  </si>
  <si>
    <t>4.11~4.13.</t>
    <phoneticPr fontId="1" type="noConversion"/>
  </si>
  <si>
    <t>7.9~7.11.</t>
    <phoneticPr fontId="1" type="noConversion"/>
  </si>
  <si>
    <t>2016 폐강</t>
    <phoneticPr fontId="1" type="noConversion"/>
  </si>
  <si>
    <t>B-2-1-4. 공표 및 관리</t>
    <phoneticPr fontId="1" type="noConversion"/>
  </si>
  <si>
    <t>B-1-2-6-04(01c)</t>
    <phoneticPr fontId="1" type="noConversion"/>
  </si>
  <si>
    <t>3.7.~3.9.</t>
    <phoneticPr fontId="1" type="noConversion"/>
  </si>
  <si>
    <t>B-1-2-6-01(11c)</t>
    <phoneticPr fontId="1" type="noConversion"/>
  </si>
  <si>
    <t>6.18~6.20.</t>
    <phoneticPr fontId="1" type="noConversion"/>
  </si>
  <si>
    <t>B-1-2-6-03(15c)</t>
    <phoneticPr fontId="1" type="noConversion"/>
  </si>
  <si>
    <t>오피스를 활용한 데이터 시각화</t>
    <phoneticPr fontId="1" type="noConversion"/>
  </si>
  <si>
    <t xml:space="preserve">수강생에 대한 사전조사. 횟수(2→3) </t>
    <phoneticPr fontId="1" type="noConversion"/>
  </si>
  <si>
    <t>3.12.~3.14. 7.18.~7.20, 9.12.~9.14.</t>
    <phoneticPr fontId="1" type="noConversion"/>
  </si>
  <si>
    <t>B-1-2-6-02(10c)</t>
    <phoneticPr fontId="1" type="noConversion"/>
  </si>
  <si>
    <t>5.9~5.11, 10.16.~10.18.</t>
    <phoneticPr fontId="1" type="noConversion"/>
  </si>
  <si>
    <t>B-3. 통계작성</t>
    <phoneticPr fontId="1" type="noConversion"/>
  </si>
  <si>
    <t>B-3-1. 경제분야</t>
    <phoneticPr fontId="1" type="noConversion"/>
  </si>
  <si>
    <t>B-2-1-0-04(16c)</t>
    <phoneticPr fontId="1" type="noConversion"/>
  </si>
  <si>
    <t>경제통계의 이해</t>
    <phoneticPr fontId="1" type="noConversion"/>
  </si>
  <si>
    <t>명칭변경 경제통계의 이해</t>
    <phoneticPr fontId="1" type="noConversion"/>
  </si>
  <si>
    <t>9.3.~9.5.</t>
    <phoneticPr fontId="1" type="noConversion"/>
  </si>
  <si>
    <t>B-2-1-0-03(07c)</t>
    <phoneticPr fontId="1" type="noConversion"/>
  </si>
  <si>
    <t xml:space="preserve">11.5.~11.7. </t>
    <phoneticPr fontId="1" type="noConversion"/>
  </si>
  <si>
    <t>B-2-1-0-02(03c)</t>
    <phoneticPr fontId="1" type="noConversion"/>
  </si>
  <si>
    <t>2.20.~2.22, 7.25~7.27, 9.5.~9.7.</t>
    <phoneticPr fontId="1" type="noConversion"/>
  </si>
  <si>
    <t>B-3-2. 사회분야</t>
    <phoneticPr fontId="1" type="noConversion"/>
  </si>
  <si>
    <t>B-2-2-0-03(15c)</t>
    <phoneticPr fontId="1" type="noConversion"/>
  </si>
  <si>
    <t>농어업통계의 이해</t>
    <phoneticPr fontId="1" type="noConversion"/>
  </si>
  <si>
    <t>교육일수(4→3),교육횟수(2→1)</t>
    <phoneticPr fontId="1" type="noConversion"/>
  </si>
  <si>
    <t>B-2-2-0-06(16c)</t>
    <phoneticPr fontId="1" type="noConversion"/>
  </si>
  <si>
    <t>사회통계의 이해</t>
    <phoneticPr fontId="1" type="noConversion"/>
  </si>
  <si>
    <t>명칭변경 사회통계의 이해,교육일수(2→3)</t>
    <phoneticPr fontId="1" type="noConversion"/>
  </si>
  <si>
    <t>7.25.~7.27,</t>
    <phoneticPr fontId="1" type="noConversion"/>
  </si>
  <si>
    <t>B-2-2-0-08(16c)</t>
    <phoneticPr fontId="1" type="noConversion"/>
  </si>
  <si>
    <t>인구통계의 이해</t>
    <phoneticPr fontId="1" type="noConversion"/>
  </si>
  <si>
    <t>명칭변경 인구통계의 이해교육일수(2→3)</t>
    <phoneticPr fontId="1" type="noConversion"/>
  </si>
  <si>
    <t>4.16.~4.18.</t>
    <phoneticPr fontId="1" type="noConversion"/>
  </si>
  <si>
    <t>B-1-3. 빅데이터</t>
    <phoneticPr fontId="1" type="noConversion"/>
  </si>
  <si>
    <t>B-1-2-3-04(16c)</t>
    <phoneticPr fontId="1" type="noConversion"/>
  </si>
  <si>
    <t>빅데이터와 행정자료의 이해</t>
    <phoneticPr fontId="1" type="noConversion"/>
  </si>
  <si>
    <t>2.21.~2.23, 6.20~6.22</t>
    <phoneticPr fontId="1" type="noConversion"/>
  </si>
  <si>
    <t>B-1-2-3-05(16c)</t>
    <phoneticPr fontId="1" type="noConversion"/>
  </si>
  <si>
    <t>빅데이터 실무기술</t>
    <phoneticPr fontId="1" type="noConversion"/>
  </si>
  <si>
    <t>8.20.~8.22,</t>
    <phoneticPr fontId="1" type="noConversion"/>
  </si>
  <si>
    <t>데이터기반정책수립</t>
    <phoneticPr fontId="1" type="noConversion"/>
  </si>
  <si>
    <t>9.4.~9.5.</t>
    <phoneticPr fontId="1" type="noConversion"/>
  </si>
  <si>
    <t>B-1-2-3-06(10c)</t>
    <phoneticPr fontId="1" type="noConversion"/>
  </si>
  <si>
    <t>행정자료 통계 작성</t>
    <phoneticPr fontId="1" type="noConversion"/>
  </si>
  <si>
    <t>대상(통계청→제한없음)</t>
    <phoneticPr fontId="1" type="noConversion"/>
  </si>
  <si>
    <t>5.9~5.11,</t>
    <phoneticPr fontId="1" type="noConversion"/>
  </si>
  <si>
    <t>B-4. 통계패키지</t>
    <phoneticPr fontId="1" type="noConversion"/>
  </si>
  <si>
    <t>B-4-1. R</t>
    <phoneticPr fontId="1" type="noConversion"/>
  </si>
  <si>
    <t>B-3-0-0-08(15c)</t>
    <phoneticPr fontId="1" type="noConversion"/>
  </si>
  <si>
    <t>R 입문</t>
    <phoneticPr fontId="1" type="noConversion"/>
  </si>
  <si>
    <t>교육횟수(3→4) R프로그래밍 활용 명칭 변경</t>
    <phoneticPr fontId="1" type="noConversion"/>
  </si>
  <si>
    <t>3.5~3.7, 5.1~5.3, 7.9~7.11, 9.10~9.12.</t>
    <phoneticPr fontId="1" type="noConversion"/>
  </si>
  <si>
    <t>B-3-0-0-07(12c)</t>
    <phoneticPr fontId="1" type="noConversion"/>
  </si>
  <si>
    <t>R 초급통계분석</t>
    <phoneticPr fontId="1" type="noConversion"/>
  </si>
  <si>
    <t>R을활용한 통계분석 명칭변경
중급→초급</t>
    <phoneticPr fontId="1" type="noConversion"/>
  </si>
  <si>
    <t>4.2.~4.4, 5.28~5.30, 8.27~8.29.
10.10.~10.12.</t>
    <phoneticPr fontId="1" type="noConversion"/>
  </si>
  <si>
    <t>B-3-0-0-10(17c)</t>
    <phoneticPr fontId="1" type="noConversion"/>
  </si>
  <si>
    <t>R 데이터시각화</t>
    <phoneticPr fontId="1" type="noConversion"/>
  </si>
  <si>
    <t>5.23~5.25, 8.27.~8.29.</t>
    <phoneticPr fontId="1" type="noConversion"/>
  </si>
  <si>
    <t>R 중급통계분석</t>
    <phoneticPr fontId="1" type="noConversion"/>
  </si>
  <si>
    <t xml:space="preserve"> 신규</t>
    <phoneticPr fontId="1" type="noConversion"/>
  </si>
  <si>
    <t>6.25~6.27.</t>
    <phoneticPr fontId="1" type="noConversion"/>
  </si>
  <si>
    <t>B-3-0-0-09(17c)</t>
    <phoneticPr fontId="1" type="noConversion"/>
  </si>
  <si>
    <t>R 고급통계분석</t>
    <phoneticPr fontId="1" type="noConversion"/>
  </si>
  <si>
    <t>고급</t>
    <phoneticPr fontId="1" type="noConversion"/>
  </si>
  <si>
    <t>9.17.~9.19.</t>
    <phoneticPr fontId="1" type="noConversion"/>
  </si>
  <si>
    <t>B-4-2. SAS</t>
    <phoneticPr fontId="1" type="noConversion"/>
  </si>
  <si>
    <t>B-3-0-0-01(95c)</t>
    <phoneticPr fontId="1" type="noConversion"/>
  </si>
  <si>
    <t>SAS 입문</t>
    <phoneticPr fontId="1" type="noConversion"/>
  </si>
  <si>
    <t xml:space="preserve">명칭변경, SAS 프로그래밍 활용 </t>
    <phoneticPr fontId="1" type="noConversion"/>
  </si>
  <si>
    <t>5.9.~5.11, 9.5.~9.7.</t>
    <phoneticPr fontId="1" type="noConversion"/>
  </si>
  <si>
    <t>B-3-0-0-06(10c)</t>
    <phoneticPr fontId="1" type="noConversion"/>
  </si>
  <si>
    <t>SAS 중급통계분석</t>
    <phoneticPr fontId="1" type="noConversion"/>
  </si>
  <si>
    <t>명칭변경, SAS 대용량자료처리</t>
    <phoneticPr fontId="1" type="noConversion"/>
  </si>
  <si>
    <t>3.5~3.9, 7.16.~7.20,</t>
    <phoneticPr fontId="1" type="noConversion"/>
  </si>
  <si>
    <t>B-3-0-0-03(00c)</t>
    <phoneticPr fontId="1" type="noConversion"/>
  </si>
  <si>
    <t>SAS 고급통계분석</t>
    <phoneticPr fontId="1" type="noConversion"/>
  </si>
  <si>
    <t>명칭변경, SAS 자료분석</t>
    <phoneticPr fontId="1" type="noConversion"/>
  </si>
  <si>
    <t>6.18.~6.22, 10.29.~11.2.</t>
    <phoneticPr fontId="1" type="noConversion"/>
  </si>
  <si>
    <t>B-4-3. SPSS</t>
    <phoneticPr fontId="1" type="noConversion"/>
  </si>
  <si>
    <t>B-3-0-0-02(99c)</t>
    <phoneticPr fontId="1" type="noConversion"/>
  </si>
  <si>
    <t>SPSS 초급통계분석</t>
    <phoneticPr fontId="1" type="noConversion"/>
  </si>
  <si>
    <t>명칭변경 SPSS 통계활용, 중급→초급</t>
    <phoneticPr fontId="1" type="noConversion"/>
  </si>
  <si>
    <t>3.14~3.16, 7.2~7.4,</t>
    <phoneticPr fontId="1" type="noConversion"/>
  </si>
  <si>
    <t>B-3-0-0-04(00c)</t>
    <phoneticPr fontId="1" type="noConversion"/>
  </si>
  <si>
    <t>SPSS 중급통계분석</t>
    <phoneticPr fontId="1" type="noConversion"/>
  </si>
  <si>
    <t>명칭변경, SPSS 자료분석</t>
    <phoneticPr fontId="1" type="noConversion"/>
  </si>
  <si>
    <t>2.19~2.23. 11.26.~11.30.</t>
    <phoneticPr fontId="1" type="noConversion"/>
  </si>
  <si>
    <t>B-4-4. 엑셀</t>
    <phoneticPr fontId="1" type="noConversion"/>
  </si>
  <si>
    <t>B-5-0-0-03(15c)</t>
    <phoneticPr fontId="1" type="noConversion"/>
  </si>
  <si>
    <t>엑셀 초급</t>
    <phoneticPr fontId="1" type="noConversion"/>
  </si>
  <si>
    <t>명칭변경 엑셀 활용 중급→초급</t>
    <phoneticPr fontId="1" type="noConversion"/>
  </si>
  <si>
    <t>3.26.~3.30. 9.3~9.7, 10.15.~10.19.</t>
    <phoneticPr fontId="1" type="noConversion"/>
  </si>
  <si>
    <t>B-3-0-0-05(00c)</t>
    <phoneticPr fontId="1" type="noConversion"/>
  </si>
  <si>
    <t>엑셀 중급</t>
    <phoneticPr fontId="1" type="noConversion"/>
  </si>
  <si>
    <t>명칭변경 엑셀 통계분석</t>
    <phoneticPr fontId="1" type="noConversion"/>
  </si>
  <si>
    <r>
      <t xml:space="preserve">2.26~2.28. </t>
    </r>
    <r>
      <rPr>
        <sz val="10"/>
        <color rgb="FFFF0000"/>
        <rFont val="맑은 고딕"/>
        <family val="3"/>
        <charset val="129"/>
        <scheme val="major"/>
      </rPr>
      <t>11.5~11.7</t>
    </r>
    <phoneticPr fontId="1" type="noConversion"/>
  </si>
  <si>
    <t>B-4-0-0-05(12c)</t>
    <phoneticPr fontId="1" type="noConversion"/>
  </si>
  <si>
    <t>경제시계열분석 및 지수이론(2017년)</t>
    <phoneticPr fontId="1" type="noConversion"/>
  </si>
  <si>
    <t>수요조사 및 관련부서 협의 후에 운영과정 선정</t>
    <phoneticPr fontId="1" type="noConversion"/>
  </si>
  <si>
    <t>B-4-0-0-04(11c)</t>
    <phoneticPr fontId="1" type="noConversion"/>
  </si>
  <si>
    <t>B-4-0-0-07(16c)</t>
    <phoneticPr fontId="1" type="noConversion"/>
  </si>
  <si>
    <t>B-4-0-0-01(10c)</t>
    <phoneticPr fontId="1" type="noConversion"/>
  </si>
  <si>
    <t>B-4-0-0-02(10c)</t>
    <phoneticPr fontId="1" type="noConversion"/>
  </si>
  <si>
    <t>2017년 교육시간 확대</t>
    <phoneticPr fontId="1" type="noConversion"/>
  </si>
  <si>
    <t>B-4-0-0-06(14c)</t>
    <phoneticPr fontId="1" type="noConversion"/>
  </si>
  <si>
    <t>B-4-0-0-03(10c)</t>
    <phoneticPr fontId="1" type="noConversion"/>
  </si>
  <si>
    <t>B-6. 정보화</t>
    <phoneticPr fontId="1" type="noConversion"/>
  </si>
  <si>
    <t>B-5-0-0-02(10c)</t>
    <phoneticPr fontId="1" type="noConversion"/>
  </si>
  <si>
    <t>교육일수(3→4)</t>
    <phoneticPr fontId="1" type="noConversion"/>
  </si>
  <si>
    <t>4.2.~4.5, 6.25~6.28, 8.27~8.30,
9.10.~9.13,</t>
    <phoneticPr fontId="1" type="noConversion"/>
  </si>
  <si>
    <t>B-5-0-0-04(15c)</t>
    <phoneticPr fontId="1" type="noConversion"/>
  </si>
  <si>
    <t>3.28~3.30, 7.4~7.6, 10.31~11.2.</t>
    <phoneticPr fontId="1" type="noConversion"/>
  </si>
  <si>
    <t>이러닝</t>
    <phoneticPr fontId="1" type="noConversion"/>
  </si>
  <si>
    <t>B-5-0-0-01(99c)</t>
    <phoneticPr fontId="1" type="noConversion"/>
  </si>
  <si>
    <t>초급→중급</t>
    <phoneticPr fontId="1" type="noConversion"/>
  </si>
  <si>
    <t>4.16.~4.20,</t>
    <phoneticPr fontId="1" type="noConversion"/>
  </si>
  <si>
    <t>B-7. 기타 통계교육</t>
    <phoneticPr fontId="1" type="noConversion"/>
  </si>
  <si>
    <t>B-7-1. 맞춤형 통계교육</t>
    <phoneticPr fontId="1" type="noConversion"/>
  </si>
  <si>
    <t>B-6-1-0-01~15(17c)</t>
    <phoneticPr fontId="1" type="noConversion"/>
  </si>
  <si>
    <t>맞춤형(기관)</t>
    <phoneticPr fontId="1" type="noConversion"/>
  </si>
  <si>
    <t>1~3</t>
    <phoneticPr fontId="1" type="noConversion"/>
  </si>
  <si>
    <t xml:space="preserve"> 신규 15기관→17기관</t>
    <phoneticPr fontId="1" type="noConversion"/>
  </si>
  <si>
    <t>B-7-2. 통계세미나</t>
    <phoneticPr fontId="1" type="noConversion"/>
  </si>
  <si>
    <t>B-6-0-0-01(16c)</t>
    <phoneticPr fontId="1" type="noConversion"/>
  </si>
  <si>
    <t>박희경</t>
    <phoneticPr fontId="1" type="noConversion"/>
  </si>
  <si>
    <t>B-7-3. 학생 및 교사 통계교육</t>
    <phoneticPr fontId="1" type="noConversion"/>
  </si>
  <si>
    <t>B-7-3-1. 학생교육</t>
    <phoneticPr fontId="1" type="noConversion"/>
  </si>
  <si>
    <t>B-6-3-0-06(13c)</t>
    <phoneticPr fontId="1" type="noConversion"/>
  </si>
  <si>
    <t>교육횟수(3→2)</t>
    <phoneticPr fontId="1" type="noConversion"/>
  </si>
  <si>
    <t>김진화</t>
    <phoneticPr fontId="1" type="noConversion"/>
  </si>
  <si>
    <t>7.25~7.27, 8.8.~8.10.</t>
    <phoneticPr fontId="1" type="noConversion"/>
  </si>
  <si>
    <t>16년 위탁(31,980)</t>
    <phoneticPr fontId="1" type="noConversion"/>
  </si>
  <si>
    <t>박주연</t>
    <phoneticPr fontId="1" type="noConversion"/>
  </si>
  <si>
    <t>B-6-3-0-01(99c)</t>
    <phoneticPr fontId="1" type="noConversion"/>
  </si>
  <si>
    <t>7.30~8.1, 8.6 ~8.8.</t>
    <phoneticPr fontId="1" type="noConversion"/>
  </si>
  <si>
    <t>16년 위탁(8,050)</t>
    <phoneticPr fontId="1" type="noConversion"/>
  </si>
  <si>
    <t>B-6-3-0-03(06c)</t>
    <phoneticPr fontId="1" type="noConversion"/>
  </si>
  <si>
    <t>순수현</t>
    <phoneticPr fontId="1" type="noConversion"/>
  </si>
  <si>
    <t>5.30~6.1,  10.31.~11.2.</t>
    <phoneticPr fontId="1" type="noConversion"/>
  </si>
  <si>
    <t>16년 위탁(8,800)</t>
    <phoneticPr fontId="1" type="noConversion"/>
  </si>
  <si>
    <t>B-6-3-0-04(11c)</t>
    <phoneticPr fontId="1" type="noConversion"/>
  </si>
  <si>
    <t>8.2.~8.3., 8.6.~8.7.</t>
    <phoneticPr fontId="1" type="noConversion"/>
  </si>
  <si>
    <t>B-6-3-0-02(99c)</t>
    <phoneticPr fontId="1" type="noConversion"/>
  </si>
  <si>
    <t>7.11.~7.13, 7.18.~7.20.</t>
    <phoneticPr fontId="1" type="noConversion"/>
  </si>
  <si>
    <t>B-6-3-0-05(11c)</t>
    <phoneticPr fontId="1" type="noConversion"/>
  </si>
  <si>
    <t>7.23.~7.25, 8.1~8.3.</t>
    <phoneticPr fontId="1" type="noConversion"/>
  </si>
  <si>
    <t>B-7-3-2. 교사교육</t>
    <phoneticPr fontId="1" type="noConversion"/>
  </si>
  <si>
    <t>B-6-4-0-01(14c)</t>
    <phoneticPr fontId="1" type="noConversion"/>
  </si>
  <si>
    <t>초등 교사 통계연수</t>
    <phoneticPr fontId="1" type="noConversion"/>
  </si>
  <si>
    <t>7.30~8.3</t>
    <phoneticPr fontId="1" type="noConversion"/>
  </si>
  <si>
    <t>B-6-3-0-02(14c)</t>
    <phoneticPr fontId="1" type="noConversion"/>
  </si>
  <si>
    <t>중학교 교사 통계연수</t>
    <phoneticPr fontId="1" type="noConversion"/>
  </si>
  <si>
    <t>중학교</t>
    <phoneticPr fontId="1" type="noConversion"/>
  </si>
  <si>
    <t>7.23~7.27, 7.30~8.3, 8.6~8.10.</t>
    <phoneticPr fontId="1" type="noConversion"/>
  </si>
  <si>
    <t>16년 폐강</t>
    <phoneticPr fontId="1" type="noConversion"/>
  </si>
  <si>
    <t>고등학교 교사 통계연수</t>
    <phoneticPr fontId="1" type="noConversion"/>
  </si>
  <si>
    <t>고등학교</t>
    <phoneticPr fontId="1" type="noConversion"/>
  </si>
  <si>
    <t>17개 시도교육청 교사위탁운영</t>
    <phoneticPr fontId="1" type="noConversion"/>
  </si>
  <si>
    <t>중등교사</t>
    <phoneticPr fontId="1" type="noConversion"/>
  </si>
  <si>
    <t>B-6-5-0-01(14c)</t>
    <phoneticPr fontId="1" type="noConversion"/>
  </si>
  <si>
    <t>외국인 통계연수/UNSIAP 초청연수</t>
    <phoneticPr fontId="1" type="noConversion"/>
  </si>
  <si>
    <t xml:space="preserve"> 캄보디아 통계연수 폐지</t>
    <phoneticPr fontId="1" type="noConversion"/>
  </si>
  <si>
    <t>연수경비
1차 27,096
2차 27,100</t>
    <phoneticPr fontId="1" type="noConversion"/>
  </si>
  <si>
    <t>C. 기타교육</t>
    <phoneticPr fontId="1" type="noConversion"/>
  </si>
  <si>
    <t>C-1. 시책교육</t>
    <phoneticPr fontId="1" type="noConversion"/>
  </si>
  <si>
    <t>C-1-0-0-01(14c)</t>
    <phoneticPr fontId="1" type="noConversion"/>
  </si>
  <si>
    <t>소셜미디어의 이해</t>
    <phoneticPr fontId="1" type="noConversion"/>
  </si>
  <si>
    <t xml:space="preserve">정부3.0 정책의 이해 변경 </t>
    <phoneticPr fontId="1" type="noConversion"/>
  </si>
  <si>
    <t>C-2. 일반소양</t>
    <phoneticPr fontId="1" type="noConversion"/>
  </si>
  <si>
    <t>C-2-0-0-02(14c)</t>
    <phoneticPr fontId="1" type="noConversion"/>
  </si>
  <si>
    <t>4.23.~4.25, 5.23~5.25, 
10.29.~10.31, 11.21.~11.23.</t>
    <phoneticPr fontId="1" type="noConversion"/>
  </si>
  <si>
    <t>16년(52,080)</t>
    <phoneticPr fontId="1" type="noConversion"/>
  </si>
  <si>
    <t>C-2-0-0-01(14c)</t>
    <phoneticPr fontId="1" type="noConversion"/>
  </si>
  <si>
    <t>5.30~6.1</t>
    <phoneticPr fontId="1" type="noConversion"/>
  </si>
  <si>
    <t>폐지과정(5개)</t>
    <phoneticPr fontId="1" type="noConversion"/>
  </si>
  <si>
    <t>6.4~6.5</t>
    <phoneticPr fontId="1" type="noConversion"/>
  </si>
  <si>
    <t>구분</t>
    <phoneticPr fontId="1" type="noConversion"/>
  </si>
  <si>
    <t>과정명</t>
    <phoneticPr fontId="1" type="noConversion"/>
  </si>
  <si>
    <t>이러닝</t>
    <phoneticPr fontId="1" type="noConversion"/>
  </si>
  <si>
    <t>초급</t>
    <phoneticPr fontId="1" type="noConversion"/>
  </si>
  <si>
    <t>통계기초 및 활용</t>
    <phoneticPr fontId="1" type="noConversion"/>
  </si>
  <si>
    <t>중급</t>
    <phoneticPr fontId="1" type="noConversion"/>
  </si>
  <si>
    <t>통계법</t>
    <phoneticPr fontId="1" type="noConversion"/>
  </si>
  <si>
    <t>통계업무 필수 지식</t>
    <phoneticPr fontId="1" type="noConversion"/>
  </si>
  <si>
    <t>표본이론 기초</t>
    <phoneticPr fontId="1" type="noConversion"/>
  </si>
  <si>
    <t>현장조사 인력 양성</t>
    <phoneticPr fontId="1" type="noConversion"/>
  </si>
  <si>
    <t>시계열자료의 분석과 실무</t>
    <phoneticPr fontId="1" type="noConversion"/>
  </si>
  <si>
    <t>회귀분석의 이해와 사례</t>
    <phoneticPr fontId="1" type="noConversion"/>
  </si>
  <si>
    <t>국가통계포털(KOSIS) 활용</t>
    <phoneticPr fontId="1" type="noConversion"/>
  </si>
  <si>
    <t>MDIS 활용</t>
    <phoneticPr fontId="1" type="noConversion"/>
  </si>
  <si>
    <t>SGIS 에듀</t>
    <phoneticPr fontId="1" type="noConversion"/>
  </si>
  <si>
    <t>SGIS 플러스 활용</t>
    <phoneticPr fontId="1" type="noConversion"/>
  </si>
  <si>
    <t>재무제표 이해</t>
    <phoneticPr fontId="1" type="noConversion"/>
  </si>
  <si>
    <t>인구동향조사</t>
    <phoneticPr fontId="1" type="noConversion"/>
  </si>
  <si>
    <t>빅데이터와 통계</t>
    <phoneticPr fontId="1" type="noConversion"/>
  </si>
  <si>
    <t>R 기초</t>
    <phoneticPr fontId="1" type="noConversion"/>
  </si>
  <si>
    <t>R 활용</t>
    <phoneticPr fontId="1" type="noConversion"/>
  </si>
  <si>
    <t>예제로 본 SAS</t>
    <phoneticPr fontId="1" type="noConversion"/>
  </si>
  <si>
    <t>중급</t>
    <phoneticPr fontId="1" type="noConversion"/>
  </si>
  <si>
    <t>데이터 에디팅</t>
    <phoneticPr fontId="1" type="noConversion"/>
  </si>
  <si>
    <t>교육횟수(4→6) 
고등학교 구별필요</t>
    <phoneticPr fontId="1" type="noConversion"/>
  </si>
  <si>
    <t>변경내용(2018년)</t>
    <phoneticPr fontId="1" type="noConversion"/>
  </si>
  <si>
    <t>변경내용(2019년)</t>
    <phoneticPr fontId="1" type="noConversion"/>
  </si>
  <si>
    <t>3주</t>
    <phoneticPr fontId="1" type="noConversion"/>
  </si>
  <si>
    <t>14주</t>
    <phoneticPr fontId="1" type="noConversion"/>
  </si>
  <si>
    <t xml:space="preserve"> </t>
    <phoneticPr fontId="1" type="noConversion"/>
  </si>
  <si>
    <t>경력채용자 기본교육</t>
    <phoneticPr fontId="1" type="noConversion"/>
  </si>
  <si>
    <t>인구통계분석(2018)</t>
    <phoneticPr fontId="1" type="noConversion"/>
  </si>
  <si>
    <t>국민계정(2017년)</t>
    <phoneticPr fontId="1" type="noConversion"/>
  </si>
  <si>
    <t>표본설계 및 추정(2018년)</t>
    <phoneticPr fontId="1" type="noConversion"/>
  </si>
  <si>
    <t>B-7-4. 외국인 통계교육</t>
    <phoneticPr fontId="1" type="noConversion"/>
  </si>
  <si>
    <t>2019 교육과정 편성 총괄표(안)</t>
    <phoneticPr fontId="1" type="noConversion"/>
  </si>
  <si>
    <t>선이수과정</t>
    <phoneticPr fontId="1" type="noConversion"/>
  </si>
  <si>
    <t>국가통계실무1-4</t>
    <phoneticPr fontId="1" type="noConversion"/>
  </si>
  <si>
    <t>한국표준질병.사인분류 이해</t>
    <phoneticPr fontId="1" type="noConversion"/>
  </si>
  <si>
    <t>한국표준질병.사인분류 이해</t>
    <phoneticPr fontId="1" type="noConversion"/>
  </si>
  <si>
    <t>국가통계실무1-4,SAS입문</t>
    <phoneticPr fontId="1" type="noConversion"/>
  </si>
  <si>
    <t>국가통계실무1-4, SAS입문</t>
    <phoneticPr fontId="1" type="noConversion"/>
  </si>
  <si>
    <t>국가통계실무1-5, SAS입문</t>
  </si>
  <si>
    <t>통계기초 및 활용
한국표준산업분류</t>
    <phoneticPr fontId="1" type="noConversion"/>
  </si>
  <si>
    <t>국가통계의 이해,국가통계실무1-4</t>
  </si>
  <si>
    <t>국가통계의 이해,국가통계실무1-4</t>
    <phoneticPr fontId="1" type="noConversion"/>
  </si>
  <si>
    <t>빅데이터와행정자료의이해,
R,초급통계분석</t>
    <phoneticPr fontId="1" type="noConversion"/>
  </si>
  <si>
    <t>빅데이터실무기술</t>
    <phoneticPr fontId="1" type="noConversion"/>
  </si>
  <si>
    <t>R중급통계분석</t>
    <phoneticPr fontId="1" type="noConversion"/>
  </si>
  <si>
    <t>SAS 중급통계분석</t>
    <phoneticPr fontId="1" type="noConversion"/>
  </si>
  <si>
    <t>국가통계실무1-4,
SPSS 초급통계분석</t>
    <phoneticPr fontId="1" type="noConversion"/>
  </si>
  <si>
    <t>엑셀초급</t>
    <phoneticPr fontId="1" type="noConversion"/>
  </si>
  <si>
    <t>시계열분석, 지수이론</t>
    <phoneticPr fontId="1" type="noConversion"/>
  </si>
  <si>
    <t>경제통계의이해, 국민계정</t>
    <phoneticPr fontId="1" type="noConversion"/>
  </si>
  <si>
    <t>인국통계의 이해</t>
    <phoneticPr fontId="1" type="noConversion"/>
  </si>
  <si>
    <t>데이터데이팅</t>
    <phoneticPr fontId="1" type="noConversion"/>
  </si>
  <si>
    <t>한국표준산업,직업분류
국가통계실무1-4
한국질병사인분류활용</t>
    <phoneticPr fontId="1" type="noConversion"/>
  </si>
  <si>
    <t>표본실무</t>
    <phoneticPr fontId="1" type="noConversion"/>
  </si>
  <si>
    <t>통계생산패키지 활용</t>
    <phoneticPr fontId="1" type="noConversion"/>
  </si>
  <si>
    <t>현장관리자(팀장) 역량강화</t>
    <phoneticPr fontId="1" type="noConversion"/>
  </si>
  <si>
    <t>인문학 관련 소양 교육</t>
    <phoneticPr fontId="1" type="noConversion"/>
  </si>
  <si>
    <t>신규과정 신청</t>
    <phoneticPr fontId="1" type="noConversion"/>
  </si>
  <si>
    <t>R 고급 시각화</t>
    <phoneticPr fontId="1" type="noConversion"/>
  </si>
  <si>
    <t>중급→초급,교육일수((2→3)
교육횟수(1→2) 협의회 같음
R활용한 명칭변경</t>
    <phoneticPr fontId="1" type="noConversion"/>
  </si>
  <si>
    <t>교육일수(2→3) 협의회 같음
교육인원 확대(20→30)
명칭변경, R을 활용한 데이터마이닝</t>
    <phoneticPr fontId="1" type="noConversion"/>
  </si>
  <si>
    <t>조사시스템관리과</t>
    <phoneticPr fontId="1" type="noConversion"/>
  </si>
  <si>
    <t>경인지방통계청</t>
    <phoneticPr fontId="1" type="noConversion"/>
  </si>
  <si>
    <t>대외경제정책연구원</t>
    <phoneticPr fontId="1" type="noConversion"/>
  </si>
  <si>
    <t>국가통계조정관리(2018년 신규)</t>
    <phoneticPr fontId="1" type="noConversion"/>
  </si>
  <si>
    <t>(협의회)호남청외 교육신청자 없음 검토 필요
(수요조사)축소 필요 : 2회 →1회(충청)</t>
    <phoneticPr fontId="1" type="noConversion"/>
  </si>
  <si>
    <t>(수요조사)중급, 고급 과정 개설 요청(건강보험공단)</t>
    <phoneticPr fontId="1" type="noConversion"/>
  </si>
  <si>
    <t>(협의회)행정자료관리과, 행정통계과 협의 개편필요
           SAS 입문 과정 선행 이수 필요</t>
    <phoneticPr fontId="1" type="noConversion"/>
  </si>
  <si>
    <t>(협의회)실습 위주 내용편성 필요</t>
    <phoneticPr fontId="1" type="noConversion"/>
  </si>
  <si>
    <t>(협의회)중급자 교육생 선발 필요</t>
    <phoneticPr fontId="1" type="noConversion"/>
  </si>
  <si>
    <t xml:space="preserve">(협의회)제목과 교육내용이 다름(엑셀 통계분석) </t>
    <phoneticPr fontId="1" type="noConversion"/>
  </si>
  <si>
    <t>(수요조사)폐지 요청(인구총조사과)</t>
    <phoneticPr fontId="1" type="noConversion"/>
  </si>
  <si>
    <t>(수요조사)주기적 개설 필요(통계기준과)</t>
    <phoneticPr fontId="1" type="noConversion"/>
  </si>
  <si>
    <t>(수요조사)교육대상 표본과 표본설계 실무자 우선 선발, 
             국가통계실무2, SAS고급통계분석 등 필수 선이수(표본과)</t>
    <phoneticPr fontId="1" type="noConversion"/>
  </si>
  <si>
    <t>(수요조사)교육기간 연장 필요(건강보험공단)</t>
    <phoneticPr fontId="1" type="noConversion"/>
  </si>
  <si>
    <t>(수요조사)확대 필요(경인)</t>
    <phoneticPr fontId="1" type="noConversion"/>
  </si>
  <si>
    <t>조사행정 역량향상(2018년 신규)</t>
    <phoneticPr fontId="1" type="noConversion"/>
  </si>
  <si>
    <t>멀티현장전문가 역량향상(2018년 신규)</t>
    <phoneticPr fontId="1" type="noConversion"/>
  </si>
  <si>
    <t>지역통계 실무(2018년 신규)</t>
    <phoneticPr fontId="1" type="noConversion"/>
  </si>
  <si>
    <t>(활용도)관련성,활용도 효과성 낮음
(수요조사)수강인원 부족, 사이버 강의로 대체 가능(통계개발원)</t>
    <phoneticPr fontId="1" type="noConversion"/>
  </si>
  <si>
    <t>(협의회)교과목 개선요구
(수요조사) 국가승인통계관리 명칭 변경하여 계속 운영(통계조정과)</t>
    <phoneticPr fontId="1" type="noConversion"/>
  </si>
  <si>
    <t>(수요조사)확대 필요(통계정책과)</t>
    <phoneticPr fontId="1" type="noConversion"/>
  </si>
  <si>
    <t>(수요조사)각과정별 3회 확대(경인, 호남)</t>
    <phoneticPr fontId="1" type="noConversion"/>
  </si>
  <si>
    <t>(협의회)시계열분석의이론과실습으로 5일 과정운영
(활용도)관련성,효과성 낮게 나옴</t>
    <phoneticPr fontId="1" type="noConversion"/>
  </si>
  <si>
    <t xml:space="preserve">             경제활동인구조사 실사기간 아닌 기간 실시(경인)</t>
    <phoneticPr fontId="1" type="noConversion"/>
  </si>
  <si>
    <r>
      <t xml:space="preserve">(협의회)품질관리과 협의 교과목 개편 필요
(수요조사) 교육일정 변경 : 4.23~25, 10.29~31 </t>
    </r>
    <r>
      <rPr>
        <sz val="10"/>
        <color theme="1"/>
        <rFont val="맑은 고딕"/>
        <family val="3"/>
        <charset val="129"/>
      </rPr>
      <t>→</t>
    </r>
    <r>
      <rPr>
        <sz val="8.5"/>
        <color theme="1"/>
        <rFont val="맑은 고딕"/>
        <family val="3"/>
        <charset val="129"/>
      </rPr>
      <t xml:space="preserve"> 
                                 4.8~10 , 10월 1~2주(경제통계국),
                    </t>
    </r>
    <phoneticPr fontId="1" type="noConversion"/>
  </si>
  <si>
    <r>
      <t>국가통계실무1</t>
    </r>
    <r>
      <rPr>
        <sz val="8"/>
        <color theme="1"/>
        <rFont val="맑은 고딕"/>
        <family val="3"/>
        <charset val="129"/>
        <scheme val="major"/>
      </rPr>
      <t>(조사설계 및 조사표 설계 등)</t>
    </r>
    <phoneticPr fontId="1" type="noConversion"/>
  </si>
  <si>
    <r>
      <t>국가통계실무2</t>
    </r>
    <r>
      <rPr>
        <sz val="8"/>
        <color theme="1"/>
        <rFont val="맑은 고딕"/>
        <family val="3"/>
        <charset val="129"/>
        <scheme val="major"/>
      </rPr>
      <t>(표본설계 및 추정)</t>
    </r>
    <phoneticPr fontId="1" type="noConversion"/>
  </si>
  <si>
    <r>
      <t>국가통계실무3</t>
    </r>
    <r>
      <rPr>
        <sz val="8"/>
        <color theme="1"/>
        <rFont val="맑은 고딕"/>
        <family val="3"/>
        <charset val="129"/>
        <scheme val="major"/>
      </rPr>
      <t>(자료수집ㆍ처리 및 분석)</t>
    </r>
    <phoneticPr fontId="1" type="noConversion"/>
  </si>
  <si>
    <r>
      <t>국가통계실무4</t>
    </r>
    <r>
      <rPr>
        <sz val="8"/>
        <color theme="1"/>
        <rFont val="맑은 고딕"/>
        <family val="3"/>
        <charset val="129"/>
        <scheme val="major"/>
      </rPr>
      <t>(통계작성ㆍ공표 등)</t>
    </r>
    <phoneticPr fontId="1" type="noConversion"/>
  </si>
  <si>
    <r>
      <t xml:space="preserve">(수요조사)확대 필요
 교육기간 연장 필요: 3일 </t>
    </r>
    <r>
      <rPr>
        <sz val="10"/>
        <color theme="1"/>
        <rFont val="맑은 고딕"/>
        <family val="3"/>
        <charset val="129"/>
      </rPr>
      <t>→</t>
    </r>
    <r>
      <rPr>
        <sz val="8.5"/>
        <color theme="1"/>
        <rFont val="맑은 고딕"/>
        <family val="3"/>
        <charset val="129"/>
      </rPr>
      <t>4일</t>
    </r>
    <r>
      <rPr>
        <sz val="10"/>
        <color theme="1"/>
        <rFont val="맑은 고딕"/>
        <family val="3"/>
        <charset val="129"/>
        <scheme val="major"/>
      </rPr>
      <t xml:space="preserve">(경인)
 교육일정 변경 : 3월 3째, 10월 4째 </t>
    </r>
    <r>
      <rPr>
        <sz val="10"/>
        <color theme="1"/>
        <rFont val="맑은 고딕"/>
        <family val="3"/>
        <charset val="129"/>
      </rPr>
      <t>→</t>
    </r>
    <r>
      <rPr>
        <sz val="8.5"/>
        <color theme="1"/>
        <rFont val="맑은 고딕"/>
        <family val="3"/>
        <charset val="129"/>
      </rPr>
      <t xml:space="preserve"> 6월4째, 9월 2째(조사기획과)</t>
    </r>
    <r>
      <rPr>
        <sz val="10"/>
        <color theme="1"/>
        <rFont val="맑은 고딕"/>
        <family val="3"/>
        <charset val="129"/>
        <scheme val="major"/>
      </rPr>
      <t xml:space="preserve">
                     10월 넷째주 수목금</t>
    </r>
    <r>
      <rPr>
        <sz val="10"/>
        <color theme="1"/>
        <rFont val="맑은 고딕"/>
        <family val="3"/>
        <charset val="129"/>
      </rPr>
      <t>→9월 둘째주 화수목금(4일) (경인)
                     3월 3째, 10월 4째 → 2월, 8월(호남)
 교육과정 세분화 : 서무, 회계 등 세분화(경인, 호남)</t>
    </r>
    <phoneticPr fontId="1" type="noConversion"/>
  </si>
  <si>
    <r>
      <t xml:space="preserve">(수요조사)축소 필요 : 2회 </t>
    </r>
    <r>
      <rPr>
        <sz val="10"/>
        <color theme="1"/>
        <rFont val="맑은 고딕"/>
        <family val="3"/>
        <charset val="129"/>
      </rPr>
      <t>→1회(동남)
(수요조사)교육일정 변경 : 9월 2째주 →3월 2째(조사기획과)</t>
    </r>
    <phoneticPr fontId="1" type="noConversion"/>
  </si>
  <si>
    <r>
      <t xml:space="preserve">(수요조사)교육회차 확대 필요(경인)
(활용도)교육기간 연장 필요 : 3일 </t>
    </r>
    <r>
      <rPr>
        <sz val="10"/>
        <color theme="1"/>
        <rFont val="맑은 고딕"/>
        <family val="3"/>
        <charset val="129"/>
      </rPr>
      <t>→5일(경인)</t>
    </r>
    <phoneticPr fontId="1" type="noConversion"/>
  </si>
  <si>
    <r>
      <t xml:space="preserve">(수요조사)일정변경 : 2.21~,23, 6.20~.22 </t>
    </r>
    <r>
      <rPr>
        <sz val="10"/>
        <color theme="1"/>
        <rFont val="맑은 고딕"/>
        <family val="3"/>
        <charset val="129"/>
      </rPr>
      <t>→</t>
    </r>
    <r>
      <rPr>
        <sz val="8.5"/>
        <color theme="1"/>
        <rFont val="맑은 고딕"/>
        <family val="3"/>
        <charset val="129"/>
      </rPr>
      <t xml:space="preserve"> 5.8~10, 6월 1~2주(경제통계국)</t>
    </r>
    <phoneticPr fontId="1" type="noConversion"/>
  </si>
  <si>
    <r>
      <t>B-5. 전문관 양성</t>
    </r>
    <r>
      <rPr>
        <sz val="8"/>
        <color theme="1"/>
        <rFont val="맑은 고딕"/>
        <family val="3"/>
        <charset val="129"/>
        <scheme val="major"/>
      </rPr>
      <t xml:space="preserve"> (* 7개 과정 중 2개 과정 운영)</t>
    </r>
    <phoneticPr fontId="1" type="noConversion"/>
  </si>
  <si>
    <r>
      <t xml:space="preserve">협의회)토론시간 확대
 </t>
    </r>
    <r>
      <rPr>
        <sz val="10"/>
        <color rgb="FFFF0000"/>
        <rFont val="맑은 고딕"/>
        <family val="3"/>
        <charset val="129"/>
        <scheme val="major"/>
      </rPr>
      <t>(검토의견) 토의 주제에 따라 토론시간 확대
 과정을 1일로 단축필요(자체 수요조차 결과 1일 선호)</t>
    </r>
    <phoneticPr fontId="1" type="noConversion"/>
  </si>
  <si>
    <r>
      <t xml:space="preserve">협의회)자유토론 업무공유 시간필요
 </t>
    </r>
    <r>
      <rPr>
        <sz val="10"/>
        <color rgb="FFFF0000"/>
        <rFont val="맑은 고딕"/>
        <family val="3"/>
        <charset val="129"/>
        <scheme val="major"/>
      </rPr>
      <t>(검토의견) 업무공유 시간 배정</t>
    </r>
    <phoneticPr fontId="1" type="noConversion"/>
  </si>
  <si>
    <t>(교육일자) 월말, 월초로 지정(통계조사 일정상)</t>
    <phoneticPr fontId="1" type="noConversion"/>
  </si>
  <si>
    <r>
      <t xml:space="preserve">(협의회)엑셀등 기초전산교육시간 확대
</t>
    </r>
    <r>
      <rPr>
        <sz val="10"/>
        <color rgb="FFFF0000"/>
        <rFont val="맑은 고딕"/>
        <family val="3"/>
        <charset val="129"/>
        <scheme val="major"/>
      </rPr>
      <t>(검토의견) 현장조사 스킬 등 업무 관련 내용 확대/엑셀시간 조정
              교육일자를 월초, 월말로 조정</t>
    </r>
    <phoneticPr fontId="1" type="noConversion"/>
  </si>
  <si>
    <r>
      <t xml:space="preserve">(수요조사)교육기간 연장 필요(건강보험공단)
</t>
    </r>
    <r>
      <rPr>
        <sz val="10"/>
        <color rgb="FFFF0000"/>
        <rFont val="맑은 고딕"/>
        <family val="3"/>
        <charset val="129"/>
        <scheme val="major"/>
      </rPr>
      <t>(의견) 독립시책교육과정으로 2일 과정으로 충분</t>
    </r>
    <phoneticPr fontId="1" type="noConversion"/>
  </si>
  <si>
    <t>통계적으로 사고하기</t>
    <phoneticPr fontId="1" type="noConversion"/>
  </si>
  <si>
    <t>초급</t>
    <phoneticPr fontId="1" type="noConversion"/>
  </si>
  <si>
    <t>SPSS 중급 통계분석</t>
    <phoneticPr fontId="1" type="noConversion"/>
  </si>
  <si>
    <t>중급</t>
    <phoneticPr fontId="1" type="noConversion"/>
  </si>
  <si>
    <t>공공빅데이터 업무적용 길라잡이</t>
    <phoneticPr fontId="1" type="noConversion"/>
  </si>
  <si>
    <t>조사방법의 이해</t>
    <phoneticPr fontId="1" type="noConversion"/>
  </si>
  <si>
    <t>이민자 체류실태 및 고용조사</t>
    <phoneticPr fontId="1" type="noConversion"/>
  </si>
  <si>
    <t>지역사회지표 작성과 활용</t>
    <phoneticPr fontId="1" type="noConversion"/>
  </si>
  <si>
    <t>지역정책과 통계활용</t>
    <phoneticPr fontId="1" type="noConversion"/>
  </si>
  <si>
    <t>통계학의 이해</t>
    <phoneticPr fontId="1" type="noConversion"/>
  </si>
  <si>
    <t>문제해결능력 키우기</t>
    <phoneticPr fontId="1" type="noConversion"/>
  </si>
  <si>
    <t>인정시간</t>
    <phoneticPr fontId="1" type="noConversion"/>
  </si>
  <si>
    <t>한국표준산업분류</t>
    <phoneticPr fontId="1" type="noConversion"/>
  </si>
  <si>
    <t>한국표준직업분류</t>
    <phoneticPr fontId="1" type="noConversion"/>
  </si>
  <si>
    <t>자체통계품질진단 관리</t>
    <phoneticPr fontId="1" type="noConversion"/>
  </si>
  <si>
    <t>NARA-PC 활용</t>
    <phoneticPr fontId="1" type="noConversion"/>
  </si>
  <si>
    <t>SPSS 초급 통계분석</t>
    <phoneticPr fontId="1" type="noConversion"/>
  </si>
  <si>
    <t>통계패키지 학습을 위한 필수 통계지식</t>
    <phoneticPr fontId="1" type="noConversion"/>
  </si>
  <si>
    <t>통계를 활용한 보고서 작성방법</t>
    <phoneticPr fontId="1" type="noConversion"/>
  </si>
  <si>
    <t>통계 교육용 공학도구 통그라미 활용</t>
    <phoneticPr fontId="1" type="noConversion"/>
  </si>
  <si>
    <t>초급</t>
    <phoneticPr fontId="1" type="noConversion"/>
  </si>
  <si>
    <t>개인 역량 강화를 위한 개인리더십</t>
  </si>
  <si>
    <t>강의 운영 기법 및 전략</t>
    <phoneticPr fontId="1" type="noConversion"/>
  </si>
  <si>
    <t>마음을 움직이는 설득 전략</t>
  </si>
  <si>
    <t>지역별고용조사</t>
    <phoneticPr fontId="1" type="noConversion"/>
  </si>
  <si>
    <t>사회적 경제(이해편)</t>
  </si>
  <si>
    <t>한반도 정책의 이해</t>
    <phoneticPr fontId="1" type="noConversion"/>
  </si>
  <si>
    <t>B-1. 국가통계정책</t>
    <phoneticPr fontId="1" type="noConversion"/>
  </si>
  <si>
    <t>B-1-1. 통계정책</t>
    <phoneticPr fontId="1" type="noConversion"/>
  </si>
  <si>
    <t>B-1-2. 통계기준</t>
  </si>
  <si>
    <t>B-2. 국가통계이해</t>
    <phoneticPr fontId="1" type="noConversion"/>
  </si>
  <si>
    <t>B-3. 국가통계작성</t>
    <phoneticPr fontId="1" type="noConversion"/>
  </si>
  <si>
    <t>B-3-1. 조사기획</t>
    <phoneticPr fontId="1" type="noConversion"/>
  </si>
  <si>
    <t>B-3-2. 자료수집, 처리 및 분석</t>
    <phoneticPr fontId="1" type="noConversion"/>
  </si>
  <si>
    <t>B-2-1. 경제분야</t>
  </si>
  <si>
    <t>B-3-3. 공표 및 관리</t>
    <phoneticPr fontId="1" type="noConversion"/>
  </si>
  <si>
    <t>B-7. 정보화</t>
    <phoneticPr fontId="1" type="noConversion"/>
  </si>
  <si>
    <t>B-4. 데이터분석</t>
    <phoneticPr fontId="1" type="noConversion"/>
  </si>
  <si>
    <t>B-4-4. 엑셀</t>
    <phoneticPr fontId="1" type="noConversion"/>
  </si>
  <si>
    <t>B-4-5. 빅데이터</t>
    <phoneticPr fontId="1" type="noConversion"/>
  </si>
  <si>
    <t>B-6. 기타 통계교육</t>
    <phoneticPr fontId="1" type="noConversion"/>
  </si>
  <si>
    <t>B-6-3. 교사교육</t>
    <phoneticPr fontId="1" type="noConversion"/>
  </si>
  <si>
    <t>B-2-2. 사회분야</t>
    <phoneticPr fontId="1" type="noConversion"/>
  </si>
  <si>
    <t>B-4-6. 기타</t>
    <phoneticPr fontId="1" type="noConversion"/>
  </si>
  <si>
    <t>공공데이터로 만들어가는 새로운 세상</t>
    <phoneticPr fontId="1" type="noConversion"/>
  </si>
  <si>
    <t>정부혁신</t>
    <phoneticPr fontId="1" type="noConversion"/>
  </si>
  <si>
    <t>초급</t>
    <phoneticPr fontId="1" type="noConversion"/>
  </si>
  <si>
    <t>차시수</t>
    <phoneticPr fontId="1" type="noConversion"/>
  </si>
  <si>
    <t>협상력을 높이는 협상력 증강공식</t>
    <phoneticPr fontId="1" type="noConversion"/>
  </si>
  <si>
    <t>초급</t>
    <phoneticPr fontId="1" type="noConversion"/>
  </si>
  <si>
    <t>풍요로운 삶을 위해 자신을 코칭하기</t>
    <phoneticPr fontId="1" type="noConversion"/>
  </si>
  <si>
    <t>몸이 바로서야 그림자도 바로선다. 개인리더십</t>
    <phoneticPr fontId="1" type="noConversion"/>
  </si>
  <si>
    <t>설득의 심리학</t>
    <phoneticPr fontId="1" type="noConversion"/>
  </si>
  <si>
    <t>e-나라지표 업무시스템 이용방법</t>
  </si>
  <si>
    <t>통계포스터 만들기 지도방법</t>
    <phoneticPr fontId="1" type="noConversion"/>
  </si>
  <si>
    <t>표본학습기초</t>
    <phoneticPr fontId="1" type="noConversion"/>
  </si>
  <si>
    <t>통계품질관리</t>
    <phoneticPr fontId="1" type="noConversion"/>
  </si>
  <si>
    <t>국가통계 및 제도</t>
    <phoneticPr fontId="1" type="noConversion"/>
  </si>
  <si>
    <t>실용통계 지도교사 통계연수(이론편)</t>
    <phoneticPr fontId="1" type="noConversion"/>
  </si>
  <si>
    <t>교육내용</t>
    <phoneticPr fontId="1" type="noConversion"/>
  </si>
  <si>
    <t>-통계의 중요성 및 국가통계 작성 체계
-주요 국가통계제도 등</t>
    <phoneticPr fontId="1" type="noConversion"/>
  </si>
  <si>
    <t>-국가통계품질진단 개요 및 이해, 품질진단 유형, 자체통계품질진단 흐름도, 수행 절차
-자체통계품질진단시스템사용법</t>
    <phoneticPr fontId="1" type="noConversion"/>
  </si>
  <si>
    <t>-지역사회지표 개요, 작성현황, 작성 방법, 지표체계 구축방법과 영역별 공통지표 등</t>
    <phoneticPr fontId="1" type="noConversion"/>
  </si>
  <si>
    <t>-지역정책 수립과 집행을 위한 지역사회지표 작성 및 활용방법, 지역통계 발전 방안 등</t>
    <phoneticPr fontId="1" type="noConversion"/>
  </si>
  <si>
    <t>-통계 속 수학기호와 수식 알아보기
-쉽게 이해할 수 있는 순열과 조합</t>
    <phoneticPr fontId="1" type="noConversion"/>
  </si>
  <si>
    <t>-통계와 통계학, 자료생성 및 특성, 분포, 그래프, 이상치 자료 탐색, 모집단 표현
-표본추출, 신뢰구간, 통계적 가설 검정 등</t>
    <phoneticPr fontId="1" type="noConversion"/>
  </si>
  <si>
    <t>-통계법의 의의, 통계조정제도
-통계의 작성·보급 및 이용기반
-통계 이용 활성화와 비밀보호</t>
    <phoneticPr fontId="1" type="noConversion"/>
  </si>
  <si>
    <t>-대푯값, 산포도, 퍼센트, 증감률, 기여율, 기여도, 표본조사, 오차, 지수, 그래프</t>
    <phoneticPr fontId="1" type="noConversion"/>
  </si>
  <si>
    <t>-통계DB의 이해와 통계표 설계, 통계표 생성방법, 통계표 수치입력, 목록연계 및전송, 메뉴 활용 등</t>
    <phoneticPr fontId="1" type="noConversion"/>
  </si>
  <si>
    <t>-통계적 필요/태도/용어/정리/모형 
-확률과 생활 및 판단, 표본조사와 오차
-통계적 추정, 합리적 의심
-통계적 비교 및 관계 분석</t>
    <phoneticPr fontId="1" type="noConversion"/>
  </si>
  <si>
    <t>-통계품질의 정의 및 품질차원
-국가통계 품질진단 내용 및 방법, 품질관리 체계</t>
    <phoneticPr fontId="1" type="noConversion"/>
  </si>
  <si>
    <t>-통계의 필요성, 표본조사, 대푯값, 산포도
-정규분포, 가설검정, 유의수준과 유의확률
-분할표, 카이제곱 검정, 상관분석, 회귀분석, 평균 비교 등</t>
    <phoneticPr fontId="1" type="noConversion"/>
  </si>
  <si>
    <t>-개요 및 총설, 각 코드별 분류체계</t>
  </si>
  <si>
    <t>-직업분류 정의, 대분류별 분류체계</t>
  </si>
  <si>
    <t>-체류외국인 및 귀화자 추이, 조사개요, 조사표 작성방법</t>
    <phoneticPr fontId="1" type="noConversion"/>
  </si>
  <si>
    <t>-조사 개요, 인구동태 입력시스템 이용방법
-주요업무개괄 및 국내인구이동통계</t>
    <phoneticPr fontId="1" type="noConversion"/>
  </si>
  <si>
    <t>-조사개요 및 조사기본 개념, 사례별 처리방법
-현장조사방법, 조사표작성방법 등</t>
    <phoneticPr fontId="1" type="noConversion"/>
  </si>
  <si>
    <t>- 사회통계의 체계, 사회지표
- 가족·가구, 건강, 교육·훈련, 소득·소비·자산 등</t>
    <phoneticPr fontId="1" type="noConversion"/>
  </si>
  <si>
    <t>-다양한 자료수집방법과 표본추출방법
-질문지 작성에 관한 중요성과 조사방법의 기본 개념</t>
    <phoneticPr fontId="1" type="noConversion"/>
  </si>
  <si>
    <t>-시계열분석의 이론과 기법
-계절프로그램(X-12a) 활용 및 사례</t>
    <phoneticPr fontId="1" type="noConversion"/>
  </si>
  <si>
    <t>-e-나라지표 개요, 지표관리 업무, 지표관리 실습, 지표점검 실습 등</t>
    <phoneticPr fontId="1" type="noConversion"/>
  </si>
  <si>
    <t>-국가통계 마이크로데이터 통합서비스(MDIS) 소개 및 특징
-마이크로데이터 추출 및 활용 등</t>
    <phoneticPr fontId="1" type="noConversion"/>
  </si>
  <si>
    <t>-NARA-PC 소개, 실행 및 조사 설정
-조사표 및 조사대상처 설계, 입력, 취합
-통계 및 분석®</t>
    <phoneticPr fontId="1" type="noConversion"/>
  </si>
  <si>
    <t>-통계지리정보 소개, 검색 및 활용방법
-자료제공서비스, OpenAPI 이용법</t>
    <phoneticPr fontId="1" type="noConversion"/>
  </si>
  <si>
    <t>-GIS와 SGIS의 개념, 활용방법
-통계지리정보서비스 활용 사례</t>
    <phoneticPr fontId="1" type="noConversion"/>
  </si>
  <si>
    <t>-R 프로그램 설치, 기본 사용법, 자료 가공
-일변량 자료분석, 교차표와 그래프, 산점도</t>
    <phoneticPr fontId="1" type="noConversion"/>
  </si>
  <si>
    <t>-대푯값, 자료 가공, 그래프, 난수 모의실험
-함수 그리기, 3차원그림, 회귀분석 등</t>
    <phoneticPr fontId="1" type="noConversion"/>
  </si>
  <si>
    <t>-SAS구성/함수/Macro
-DATASET, Print&amp;Format
-Sort&amp;Transpose, PROCFREQ/Means 등</t>
    <phoneticPr fontId="1" type="noConversion"/>
  </si>
  <si>
    <t>-빅데이터 개념, 활용 유형 및 접근방법
-마케팅/CRM 최적화, 데이터 처리, 사례별 예측기법</t>
    <phoneticPr fontId="1" type="noConversion"/>
  </si>
  <si>
    <t>-통계적 문제해결과 통계포스터
-문제설정 단계의 지도
-통그라미를 이용한 자료의 수집 등</t>
    <phoneticPr fontId="1" type="noConversion"/>
  </si>
  <si>
    <t>-사회적 경제의 이해
-한국 사회적경제의 어제, 오늘, 내일
-사회적 경제 지원정책</t>
    <phoneticPr fontId="1" type="noConversion"/>
  </si>
  <si>
    <t>-정부혁신 추진방향 이해, 혁신 사례 등</t>
    <phoneticPr fontId="1" type="noConversion"/>
  </si>
  <si>
    <t>-우리 정부의 통일정책과 대북정책, 문재인의 한반도 정책 등</t>
    <phoneticPr fontId="1" type="noConversion"/>
  </si>
  <si>
    <t>-마음을 움직이는 힘, 공감
-설득을 위한 표현 기술, 일관성의 법칙 등</t>
    <phoneticPr fontId="1" type="noConversion"/>
  </si>
  <si>
    <t>-셀프코칭 방법, 이미지 메이킹 및 트레이닝
-소통을 위한 방법, 이미지완성법 등</t>
    <phoneticPr fontId="1" type="noConversion"/>
  </si>
  <si>
    <t>-사례별 문제해결 능력 향상법</t>
    <phoneticPr fontId="1" type="noConversion"/>
  </si>
  <si>
    <t>-화법, 인사의 기술, 질문의 기술, 칭찬하는 요령
-설득의 방법, 설득의 법칙 및 앵커링 기법</t>
    <phoneticPr fontId="1" type="noConversion"/>
  </si>
  <si>
    <t>-협상에 대한 소양학습, 스토리텔링, 권위의 법칙 등</t>
    <phoneticPr fontId="1" type="noConversion"/>
  </si>
  <si>
    <r>
      <t>통계가 쉬워지는 기초 수학 끝내기</t>
    </r>
    <r>
      <rPr>
        <sz val="10"/>
        <color rgb="FF0000FF"/>
        <rFont val="맑은 고딕"/>
        <family val="3"/>
        <charset val="129"/>
        <scheme val="major"/>
      </rPr>
      <t>(*신설)</t>
    </r>
    <phoneticPr fontId="1" type="noConversion"/>
  </si>
  <si>
    <r>
      <t>엑셀로 배우는 통계분석</t>
    </r>
    <r>
      <rPr>
        <sz val="10"/>
        <color rgb="FF0000FF"/>
        <rFont val="맑은 고딕"/>
        <family val="3"/>
        <charset val="129"/>
        <scheme val="major"/>
      </rPr>
      <t>(*신설)</t>
    </r>
    <phoneticPr fontId="1" type="noConversion"/>
  </si>
  <si>
    <r>
      <t>데이터 분석을 위한 SQL 입문</t>
    </r>
    <r>
      <rPr>
        <sz val="10"/>
        <color rgb="FF0000FF"/>
        <rFont val="맑은 고딕"/>
        <family val="3"/>
        <charset val="129"/>
        <scheme val="major"/>
      </rPr>
      <t>(*신설)</t>
    </r>
    <phoneticPr fontId="1" type="noConversion"/>
  </si>
  <si>
    <r>
      <t>파이썬 데이터 분석 초급</t>
    </r>
    <r>
      <rPr>
        <sz val="10"/>
        <color rgb="FF0000FF"/>
        <rFont val="맑은 고딕"/>
        <family val="3"/>
        <charset val="129"/>
        <scheme val="major"/>
      </rPr>
      <t>(*신설)</t>
    </r>
    <phoneticPr fontId="1" type="noConversion"/>
  </si>
  <si>
    <r>
      <t>초보자를 위한 엑셀 기초</t>
    </r>
    <r>
      <rPr>
        <sz val="10"/>
        <color rgb="FF0000FF"/>
        <rFont val="맑은 고딕"/>
        <family val="3"/>
        <charset val="129"/>
        <scheme val="major"/>
      </rPr>
      <t>(*신설)</t>
    </r>
    <phoneticPr fontId="1" type="noConversion"/>
  </si>
  <si>
    <r>
      <t>행복한 삶을 위한 스트레스 관리</t>
    </r>
    <r>
      <rPr>
        <sz val="10"/>
        <color rgb="FF0000FF"/>
        <rFont val="맑은 고딕"/>
        <family val="3"/>
        <charset val="129"/>
        <scheme val="major"/>
      </rPr>
      <t>(*신설)</t>
    </r>
    <phoneticPr fontId="1" type="noConversion"/>
  </si>
  <si>
    <t>통계작성기관을 위한 통계DB시스템 사용법</t>
    <phoneticPr fontId="1" type="noConversion"/>
  </si>
  <si>
    <t>장애인 동료와 함께 일하기</t>
    <phoneticPr fontId="1" type="noConversion"/>
  </si>
  <si>
    <t>초급</t>
    <phoneticPr fontId="1" type="noConversion"/>
  </si>
  <si>
    <t>-장애의 이해, 장애 유형별 특성과 에티켓</t>
  </si>
  <si>
    <t>통계로 보는 안전교육</t>
    <phoneticPr fontId="1" type="noConversion"/>
  </si>
  <si>
    <t>통계를 보면 경제가 보여요</t>
    <phoneticPr fontId="1" type="noConversion"/>
  </si>
  <si>
    <t>-교통사고 예방, 학교 안전사고 예방</t>
    <phoneticPr fontId="1" type="noConversion"/>
  </si>
  <si>
    <t>-우리 경제의 성장과 과제, 기술의 발달고 미래사회</t>
    <phoneticPr fontId="1" type="noConversion"/>
  </si>
  <si>
    <t>B-6-2. 학생교육</t>
    <phoneticPr fontId="1" type="noConversion"/>
  </si>
  <si>
    <t>2021년 3월 통계교육원 이러닝 운영 과정( 총 3개 과정)</t>
    <phoneticPr fontId="1" type="noConversion"/>
  </si>
  <si>
    <t>2021년 3월 통계교육원 이러닝 운영 과정( 총 60개 과정)</t>
    <phoneticPr fontId="1" type="noConversion"/>
  </si>
  <si>
    <t xml:space="preserve">2021. 02. 25. 교육운영과  </t>
    <phoneticPr fontId="1" type="noConversion"/>
  </si>
  <si>
    <t>-국가통계의 이해, 통계작성절차
-현장조사 기본 요령, 조사거부 대상처 대응요령, 국가통계활용사례
 및 검색방법
-표본설계 및 통계조사오차의 이해</t>
    <phoneticPr fontId="1" type="noConversion"/>
  </si>
  <si>
    <t>1. 학습진도율 90% 수료충족 과정(평가없음</t>
    <phoneticPr fontId="1" type="noConversion"/>
  </si>
  <si>
    <t>-확률과 기댓값, 확률추출과 비확률 추출
-층화추출, 계통추출, 집락추출방법, 확률비례추출법, 프로그램활용</t>
    <phoneticPr fontId="1" type="noConversion"/>
  </si>
  <si>
    <t>-기업활동과 재무제표, 재무제표의 작성 및 공시, 재무상태표, 포괄
 손익계산서
-영업활동, 투자활동, 재무활동, 현금흐름표, 재무제표 분석</t>
    <phoneticPr fontId="1" type="noConversion"/>
  </si>
  <si>
    <t>-표본이론 발달역사, 표본기초의 이해, 표본규모의 결정, 표본추출
 방법의 종류 등</t>
    <phoneticPr fontId="1" type="noConversion"/>
  </si>
  <si>
    <t>-단순선형회귀, 다중선형회귀, 회귀모형의 진단, 질적 설명변수, 
 변수변환, 가중 최소제곱법, 공선형 자료분석, 로지스틱 회귀  
 ※이론과정임</t>
    <phoneticPr fontId="1" type="noConversion"/>
  </si>
  <si>
    <t>-국가통계포털 서비스 구성, 통계자료 검색, 통계시각화 콘텐츠
 이용방법
-KOSIS 공유서비스</t>
    <phoneticPr fontId="1" type="noConversion"/>
  </si>
  <si>
    <t>-개요, 과정의 이해, 통계의 활용(시각화, 수치값), 통계자료 해석
 /활용 시 고려사항, 보고서 작성 사례</t>
    <phoneticPr fontId="1" type="noConversion"/>
  </si>
  <si>
    <t>-SPSS 기본 사용방법, 데이터 작성 및 관리, 기술통계, 다중응답 
 자료 입력 및 분석, t-test, 분산분석 및 다중비교, 교차분석</t>
    <phoneticPr fontId="1" type="noConversion"/>
  </si>
  <si>
    <t>-통계표 작성, 분석결과 문서작성 및 명령어 사용, 상관분석, 선형
 회귀분석모형, 다중회귀 표준화계수, 로지스틱 회귀분석, 신뢰도
 분석, 요인분석, 군집분석</t>
    <phoneticPr fontId="1" type="noConversion"/>
  </si>
  <si>
    <t>-엑셀 통계분석의 시작, 데이터 수집과 정리, 중위수와 최빈수, 
 통계 데이터 시각화 방법, 가설검정과 통계적 추정 등</t>
    <phoneticPr fontId="1" type="noConversion"/>
  </si>
  <si>
    <t>-공공데이터정의, 공공데이터의 다양한 세계, 공공데이터의 개방 
 및 이용활성화
-공공데아터 활용, 공공데이터 포털</t>
    <phoneticPr fontId="1" type="noConversion"/>
  </si>
  <si>
    <t>-공공 빅데이터 개념 및 의의, 활용 사례, 추진 프로세스 개요 및 
 과제 발굴, 사전준비, 사전추진, 활용, 적용 사례 등</t>
    <phoneticPr fontId="1" type="noConversion"/>
  </si>
  <si>
    <t>-SQL의 특징, SELECT 명령으로 데이터 조회하기, 산술연산과 정렬,
 집합연산 활용하기, R에서 SQL의 활용 등</t>
    <phoneticPr fontId="1" type="noConversion"/>
  </si>
  <si>
    <t>-파이썬 언어의 기본, 내장자료형, 조건문, 반복문, 파일 입출력 및
 함수, 파이썬의 모듈, 통계적 머신러닝 등</t>
    <phoneticPr fontId="1" type="noConversion"/>
  </si>
  <si>
    <t>-통계 개념, 정규분포의 이해, 표본추출분포, 가설검정, 가설검정과
 분석도구</t>
    <phoneticPr fontId="1" type="noConversion"/>
  </si>
  <si>
    <t>-통그라미 개요, 자료의 입력 및 생성, 자료변환, 그래프, 통계표 
 작성, 설문지 작성, 설문 및 자료 관리</t>
    <phoneticPr fontId="1" type="noConversion"/>
  </si>
  <si>
    <t>-통계와 통계적 문제해결, 자료와 표본, 자료의 요약과 표현, 변수
 사이의 관계 등</t>
    <phoneticPr fontId="1" type="noConversion"/>
  </si>
  <si>
    <t>-데이터 입력 및 편집, 문서 서식 지정, 조건부 서식, 수식의 이해
 및 작성, 논리 함수, 피벗 테이브르이 이해 및 작성 등</t>
    <phoneticPr fontId="1" type="noConversion"/>
  </si>
  <si>
    <t>-수업설계전략, 강의식 수업전략, 학습자료 개발전략, 내 수업 설계
 하기 등</t>
    <phoneticPr fontId="1" type="noConversion"/>
  </si>
  <si>
    <t>-전략, 기획력, 실행력, 문제해결 능력 키우기, 전략적 사고, 전략적
 직관, 관찰능력 키우기</t>
    <phoneticPr fontId="1" type="noConversion"/>
  </si>
  <si>
    <t>-코칭의 개념, 내안의 많은 부분들 활용하기, 정체성 확장하기, 
 티핑 포인트 등</t>
    <phoneticPr fontId="1" type="noConversion"/>
  </si>
  <si>
    <t>-나의 성격과 정서 알아보기, EQ란, 행복의 온도 맞추기, 관계에서
 행복찾기 등</t>
    <phoneticPr fontId="1" type="noConversion"/>
  </si>
  <si>
    <t>2. 학습진도율 100% 수료충족 과정(차시별 학습 후 평가)_통계조사 지침서 교육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</si>
</sst>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sz val="10"/>
      <color rgb="FF0000FF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00FF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0"/>
      <color theme="1" tint="4.9989318521683403E-2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8.5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ajor"/>
    </font>
    <font>
      <sz val="18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5">
    <border>
      <left/>
      <right/>
      <top/>
      <bottom/>
      <diagonal/>
    </border>
    <border>
      <left/>
      <right/>
      <top style="double">
        <color rgb="FF4C4C4C"/>
      </top>
      <bottom style="thin">
        <color rgb="FF4C4C4C"/>
      </bottom>
      <diagonal/>
    </border>
    <border>
      <left/>
      <right style="thin">
        <color rgb="FF4C4C4C"/>
      </right>
      <top style="double">
        <color rgb="FF4C4C4C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double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/>
      <diagonal/>
    </border>
    <border>
      <left/>
      <right style="thin">
        <color rgb="FF4C4C4C"/>
      </right>
      <top/>
      <bottom/>
      <diagonal/>
    </border>
    <border>
      <left/>
      <right style="thin">
        <color rgb="FF4C4C4C"/>
      </right>
      <top/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/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/>
      <top style="thin">
        <color rgb="FF4C4C4C"/>
      </top>
      <bottom/>
      <diagonal/>
    </border>
    <border>
      <left style="thin">
        <color rgb="FF4C4C4C"/>
      </left>
      <right/>
      <top/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/>
      <diagonal/>
    </border>
    <border>
      <left style="thin">
        <color rgb="FF4C4C4C"/>
      </left>
      <right style="thin">
        <color rgb="FF4C4C4C"/>
      </right>
      <top/>
      <bottom style="thin">
        <color rgb="FF4C4C4C"/>
      </bottom>
      <diagonal/>
    </border>
    <border>
      <left/>
      <right/>
      <top style="thin">
        <color rgb="FF4C4C4C"/>
      </top>
      <bottom style="thin">
        <color rgb="FF4C4C4C"/>
      </bottom>
      <diagonal/>
    </border>
    <border>
      <left style="thin">
        <color rgb="FF4C4C4C"/>
      </left>
      <right/>
      <top/>
      <bottom/>
      <diagonal/>
    </border>
    <border>
      <left style="thin">
        <color rgb="FF4C4C4C"/>
      </left>
      <right style="thin">
        <color rgb="FF4C4C4C"/>
      </right>
      <top/>
      <bottom/>
      <diagonal/>
    </border>
    <border>
      <left/>
      <right/>
      <top style="thin">
        <color rgb="FF4C4C4C"/>
      </top>
      <bottom/>
      <diagonal/>
    </border>
    <border>
      <left/>
      <right/>
      <top/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medium">
        <color rgb="FF4C4C4C"/>
      </top>
      <bottom/>
      <diagonal/>
    </border>
    <border>
      <left style="thin">
        <color rgb="FF4C4C4C"/>
      </left>
      <right style="medium">
        <color rgb="FF4C4C4C"/>
      </right>
      <top style="medium">
        <color rgb="FF4C4C4C"/>
      </top>
      <bottom/>
      <diagonal/>
    </border>
    <border>
      <left style="medium">
        <color rgb="FF4C4C4C"/>
      </left>
      <right/>
      <top style="double">
        <color rgb="FF4C4C4C"/>
      </top>
      <bottom style="thin">
        <color rgb="FF4C4C4C"/>
      </bottom>
      <diagonal/>
    </border>
    <border>
      <left style="medium">
        <color rgb="FF4C4C4C"/>
      </left>
      <right/>
      <top style="thin">
        <color rgb="FF4C4C4C"/>
      </top>
      <bottom/>
      <diagonal/>
    </border>
    <border>
      <left style="thin">
        <color rgb="FF4C4C4C"/>
      </left>
      <right style="medium">
        <color rgb="FF4C4C4C"/>
      </right>
      <top style="thin">
        <color rgb="FF4C4C4C"/>
      </top>
      <bottom style="thin">
        <color rgb="FF4C4C4C"/>
      </bottom>
      <diagonal/>
    </border>
    <border>
      <left style="medium">
        <color rgb="FF4C4C4C"/>
      </left>
      <right/>
      <top/>
      <bottom/>
      <diagonal/>
    </border>
    <border>
      <left style="medium">
        <color rgb="FF4C4C4C"/>
      </left>
      <right/>
      <top/>
      <bottom style="thin">
        <color rgb="FF4C4C4C"/>
      </bottom>
      <diagonal/>
    </border>
    <border>
      <left style="thin">
        <color rgb="FF4C4C4C"/>
      </left>
      <right style="medium">
        <color rgb="FF4C4C4C"/>
      </right>
      <top style="thin">
        <color rgb="FF4C4C4C"/>
      </top>
      <bottom/>
      <diagonal/>
    </border>
    <border>
      <left style="medium">
        <color rgb="FF4C4C4C"/>
      </left>
      <right style="thin">
        <color rgb="FF4C4C4C"/>
      </right>
      <top/>
      <bottom/>
      <diagonal/>
    </border>
    <border>
      <left style="medium">
        <color rgb="FF4C4C4C"/>
      </left>
      <right style="thin">
        <color rgb="FF4C4C4C"/>
      </right>
      <top/>
      <bottom style="thin">
        <color rgb="FF4C4C4C"/>
      </bottom>
      <diagonal/>
    </border>
    <border>
      <left/>
      <right/>
      <top/>
      <bottom style="medium">
        <color rgb="FF4C4C4C"/>
      </bottom>
      <diagonal/>
    </border>
    <border>
      <left/>
      <right style="thin">
        <color rgb="FF4C4C4C"/>
      </right>
      <top/>
      <bottom style="medium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 style="thin">
        <color rgb="FF4C4C4C"/>
      </left>
      <right style="medium">
        <color rgb="FF4C4C4C"/>
      </right>
      <top style="thin">
        <color rgb="FF4C4C4C"/>
      </top>
      <bottom style="medium">
        <color rgb="FF4C4C4C"/>
      </bottom>
      <diagonal/>
    </border>
    <border>
      <left style="medium">
        <color rgb="FF4C4C4C"/>
      </left>
      <right/>
      <top style="medium">
        <color rgb="FF4C4C4C"/>
      </top>
      <bottom/>
      <diagonal/>
    </border>
    <border>
      <left/>
      <right/>
      <top style="medium">
        <color rgb="FF4C4C4C"/>
      </top>
      <bottom/>
      <diagonal/>
    </border>
    <border>
      <left style="thin">
        <color rgb="FF4C4C4C"/>
      </left>
      <right style="medium">
        <color rgb="FF4C4C4C"/>
      </right>
      <top style="medium">
        <color rgb="FF4C4C4C"/>
      </top>
      <bottom style="thin">
        <color rgb="FF4C4C4C"/>
      </bottom>
      <diagonal/>
    </border>
    <border>
      <left style="medium">
        <color rgb="FF4C4C4C"/>
      </left>
      <right/>
      <top/>
      <bottom style="double">
        <color rgb="FF4C4C4C"/>
      </bottom>
      <diagonal/>
    </border>
    <border>
      <left/>
      <right/>
      <top/>
      <bottom style="double">
        <color rgb="FF4C4C4C"/>
      </bottom>
      <diagonal/>
    </border>
    <border>
      <left/>
      <right style="thin">
        <color rgb="FF4C4C4C"/>
      </right>
      <top style="medium">
        <color rgb="FF4C4C4C"/>
      </top>
      <bottom/>
      <diagonal/>
    </border>
    <border>
      <left/>
      <right style="thin">
        <color rgb="FF4C4C4C"/>
      </right>
      <top/>
      <bottom style="double">
        <color rgb="FF4C4C4C"/>
      </bottom>
      <diagonal/>
    </border>
    <border>
      <left style="thin">
        <color rgb="FF4C4C4C"/>
      </left>
      <right style="thin">
        <color rgb="FF4C4C4C"/>
      </right>
      <top/>
      <bottom style="double">
        <color rgb="FF4C4C4C"/>
      </bottom>
      <diagonal/>
    </border>
    <border>
      <left style="thin">
        <color rgb="FF4C4C4C"/>
      </left>
      <right/>
      <top style="medium">
        <color rgb="FF4C4C4C"/>
      </top>
      <bottom/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double">
        <color rgb="FF4C4C4C"/>
      </bottom>
      <diagonal/>
    </border>
    <border>
      <left style="thin">
        <color rgb="FF4C4C4C"/>
      </left>
      <right style="medium">
        <color rgb="FF4C4C4C"/>
      </right>
      <top/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medium">
        <color rgb="FF4C4C4C"/>
      </top>
      <bottom style="thin">
        <color rgb="FF4C4C4C"/>
      </bottom>
      <diagonal/>
    </border>
    <border>
      <left/>
      <right style="medium">
        <color rgb="FF4C4C4C"/>
      </right>
      <top style="double">
        <color rgb="FF4C4C4C"/>
      </top>
      <bottom style="thin">
        <color rgb="FF4C4C4C"/>
      </bottom>
      <diagonal/>
    </border>
    <border>
      <left/>
      <right style="medium">
        <color rgb="FF4C4C4C"/>
      </right>
      <top style="thin">
        <color rgb="FF4C4C4C"/>
      </top>
      <bottom/>
      <diagonal/>
    </border>
    <border>
      <left/>
      <right style="medium">
        <color rgb="FF4C4C4C"/>
      </right>
      <top style="thin">
        <color rgb="FF4C4C4C"/>
      </top>
      <bottom style="thin">
        <color rgb="FF4C4C4C"/>
      </bottom>
      <diagonal/>
    </border>
    <border>
      <left/>
      <right style="medium">
        <color rgb="FF4C4C4C"/>
      </right>
      <top/>
      <bottom/>
      <diagonal/>
    </border>
    <border>
      <left style="thin">
        <color rgb="FF4C4C4C"/>
      </left>
      <right/>
      <top/>
      <bottom style="medium">
        <color rgb="FF4C4C4C"/>
      </bottom>
      <diagonal/>
    </border>
    <border>
      <left style="thin">
        <color rgb="FF4C4C4C"/>
      </left>
      <right style="medium">
        <color rgb="FF4C4C4C"/>
      </right>
      <top/>
      <bottom style="double">
        <color rgb="FF4C4C4C"/>
      </bottom>
      <diagonal/>
    </border>
    <border>
      <left/>
      <right style="medium">
        <color rgb="FF4C4C4C"/>
      </right>
      <top style="medium">
        <color rgb="FF4C4C4C"/>
      </top>
      <bottom/>
      <diagonal/>
    </border>
    <border>
      <left/>
      <right style="medium">
        <color rgb="FF4C4C4C"/>
      </right>
      <top/>
      <bottom style="double">
        <color rgb="FF4C4C4C"/>
      </bottom>
      <diagonal/>
    </border>
    <border>
      <left/>
      <right style="medium">
        <color rgb="FF4C4C4C"/>
      </right>
      <top/>
      <bottom style="medium">
        <color rgb="FF4C4C4C"/>
      </bottom>
      <diagonal/>
    </border>
    <border>
      <left style="medium">
        <color rgb="FF4C4C4C"/>
      </left>
      <right style="thin">
        <color rgb="FF4C4C4C"/>
      </right>
      <top style="medium">
        <color rgb="FF4C4C4C"/>
      </top>
      <bottom style="thin">
        <color rgb="FF4C4C4C"/>
      </bottom>
      <diagonal/>
    </border>
    <border>
      <left style="medium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medium">
        <color rgb="FF4C4C4C"/>
      </left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/>
      <right style="thin">
        <color rgb="FF4C4C4C"/>
      </right>
      <top style="medium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medium">
        <color rgb="FF4C4C4C"/>
      </bottom>
      <diagonal/>
    </border>
    <border>
      <left/>
      <right style="medium">
        <color rgb="FF4C4C4C"/>
      </right>
      <top/>
      <bottom style="thin">
        <color rgb="FF4C4C4C"/>
      </bottom>
      <diagonal/>
    </border>
    <border>
      <left/>
      <right/>
      <top/>
      <bottom style="thin">
        <color indexed="64"/>
      </bottom>
      <diagonal/>
    </border>
    <border>
      <left style="thin">
        <color rgb="FF4C4C4C"/>
      </left>
      <right/>
      <top style="thin">
        <color rgb="FF4C4C4C"/>
      </top>
      <bottom style="thin">
        <color indexed="64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indexed="64"/>
      </bottom>
      <diagonal/>
    </border>
    <border>
      <left style="thin">
        <color rgb="FF4C4C4C"/>
      </left>
      <right style="medium">
        <color rgb="FF4C4C4C"/>
      </right>
      <top style="thin">
        <color rgb="FF4C4C4C"/>
      </top>
      <bottom style="thin">
        <color indexed="64"/>
      </bottom>
      <diagonal/>
    </border>
    <border>
      <left/>
      <right style="thin">
        <color rgb="FF4C4C4C"/>
      </right>
      <top style="thin">
        <color rgb="FF4C4C4C"/>
      </top>
      <bottom style="thin">
        <color indexed="64"/>
      </bottom>
      <diagonal/>
    </border>
    <border>
      <left style="medium">
        <color rgb="FF4C4C4C"/>
      </left>
      <right style="thin">
        <color rgb="FF4C4C4C"/>
      </right>
      <top style="thin">
        <color rgb="FF4C4C4C"/>
      </top>
      <bottom style="thin">
        <color indexed="64"/>
      </bottom>
      <diagonal/>
    </border>
    <border>
      <left/>
      <right style="medium">
        <color rgb="FF4C4C4C"/>
      </right>
      <top style="thin">
        <color rgb="FF4C4C4C"/>
      </top>
      <bottom style="thin">
        <color indexed="64"/>
      </bottom>
      <diagonal/>
    </border>
    <border>
      <left style="medium">
        <color rgb="FF4C4C4C"/>
      </left>
      <right style="thin">
        <color rgb="FF4C4C4C"/>
      </right>
      <top style="thin">
        <color rgb="FF4C4C4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4C4C4C"/>
      </top>
      <bottom style="thin">
        <color indexed="64"/>
      </bottom>
      <diagonal/>
    </border>
    <border>
      <left/>
      <right style="thin">
        <color rgb="FF4C4C4C"/>
      </right>
      <top style="thin">
        <color indexed="64"/>
      </top>
      <bottom style="thin">
        <color indexed="64"/>
      </bottom>
      <diagonal/>
    </border>
    <border>
      <left style="thin">
        <color rgb="FF4C4C4C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C4C4C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4C4C4C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4C4C4C"/>
      </bottom>
      <diagonal/>
    </border>
    <border>
      <left style="thin">
        <color indexed="64"/>
      </left>
      <right style="thin">
        <color rgb="FF4C4C4C"/>
      </right>
      <top/>
      <bottom/>
      <diagonal/>
    </border>
    <border>
      <left style="thin">
        <color indexed="64"/>
      </left>
      <right style="thin">
        <color rgb="FF4C4C4C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4C4C4C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4C4C4C"/>
      </left>
      <right/>
      <top style="medium">
        <color rgb="FF4C4C4C"/>
      </top>
      <bottom style="thin">
        <color rgb="FF4C4C4C"/>
      </bottom>
      <diagonal/>
    </border>
    <border>
      <left style="thin">
        <color rgb="FF4C4C4C"/>
      </left>
      <right/>
      <top style="double">
        <color rgb="FF4C4C4C"/>
      </top>
      <bottom style="thin">
        <color rgb="FF4C4C4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4C4C4C"/>
      </left>
      <right style="thin">
        <color auto="1"/>
      </right>
      <top/>
      <bottom/>
      <diagonal/>
    </border>
    <border>
      <left style="thin">
        <color rgb="FF4C4C4C"/>
      </left>
      <right style="thin">
        <color rgb="FF4C4C4C"/>
      </right>
      <top/>
      <bottom style="medium">
        <color rgb="FF4C4C4C"/>
      </bottom>
      <diagonal/>
    </border>
    <border>
      <left style="thin">
        <color rgb="FF4C4C4C"/>
      </left>
      <right style="medium">
        <color rgb="FF4C4C4C"/>
      </right>
      <top/>
      <bottom/>
      <diagonal/>
    </border>
    <border>
      <left style="thin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rgb="FF4C4C4C"/>
      </left>
      <right style="medium">
        <color rgb="FF4C4C4C"/>
      </right>
      <top/>
      <bottom style="medium">
        <color rgb="FF4C4C4C"/>
      </bottom>
      <diagonal/>
    </border>
    <border>
      <left style="medium">
        <color rgb="FF4C4C4C"/>
      </left>
      <right/>
      <top/>
      <bottom style="medium">
        <color rgb="FF4C4C4C"/>
      </bottom>
      <diagonal/>
    </border>
    <border>
      <left style="medium">
        <color rgb="FF4C4C4C"/>
      </left>
      <right style="thin">
        <color rgb="FF4C4C4C"/>
      </right>
      <top style="medium">
        <color rgb="FF4C4C4C"/>
      </top>
      <bottom/>
      <diagonal/>
    </border>
    <border>
      <left style="medium">
        <color rgb="FF4C4C4C"/>
      </left>
      <right style="thin">
        <color rgb="FF4C4C4C"/>
      </right>
      <top/>
      <bottom style="double">
        <color rgb="FF4C4C4C"/>
      </bottom>
      <diagonal/>
    </border>
    <border>
      <left style="thin">
        <color rgb="FF4C4C4C"/>
      </left>
      <right style="medium">
        <color rgb="FF4C4C4C"/>
      </right>
      <top style="double">
        <color rgb="FF4C4C4C"/>
      </top>
      <bottom style="thin">
        <color rgb="FF4C4C4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4C4C4C"/>
      </left>
      <right/>
      <top/>
      <bottom style="thin">
        <color indexed="64"/>
      </bottom>
      <diagonal/>
    </border>
    <border>
      <left style="medium">
        <color rgb="FF4C4C4C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4C4C4C"/>
      </right>
      <top style="thin">
        <color rgb="FF4C4C4C"/>
      </top>
      <bottom style="double">
        <color rgb="FF4C4C4C"/>
      </bottom>
      <diagonal/>
    </border>
    <border>
      <left style="thin">
        <color rgb="FF4C4C4C"/>
      </left>
      <right style="medium">
        <color rgb="FF4C4C4C"/>
      </right>
      <top style="thin">
        <color rgb="FF4C4C4C"/>
      </top>
      <bottom style="double">
        <color rgb="FF4C4C4C"/>
      </bottom>
      <diagonal/>
    </border>
    <border>
      <left style="thin">
        <color auto="1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/>
      <right/>
      <top style="medium">
        <color rgb="FF4C4C4C"/>
      </top>
      <bottom style="thin">
        <color rgb="FF4C4C4C"/>
      </bottom>
      <diagonal/>
    </border>
    <border>
      <left style="thin">
        <color rgb="FF4C4C4C"/>
      </left>
      <right style="medium">
        <color rgb="FF4C4C4C"/>
      </right>
      <top style="thin">
        <color rgb="FF4C4C4C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4C4C4C"/>
      </bottom>
      <diagonal/>
    </border>
  </borders>
  <cellStyleXfs count="3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</cellStyleXfs>
  <cellXfs count="723">
    <xf numFmtId="0" fontId="0" fillId="0" borderId="0" xfId="0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justify" vertical="center" wrapText="1"/>
    </xf>
    <xf numFmtId="0" fontId="2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2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2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41" fontId="3" fillId="4" borderId="7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1" fontId="10" fillId="0" borderId="7" xfId="1" applyFont="1" applyFill="1" applyBorder="1" applyAlignment="1">
      <alignment horizontal="right" vertical="center" wrapText="1"/>
    </xf>
    <xf numFmtId="0" fontId="15" fillId="0" borderId="0" xfId="0" applyFo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left" vertical="center" wrapText="1"/>
    </xf>
    <xf numFmtId="41" fontId="3" fillId="0" borderId="7" xfId="1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0" fontId="16" fillId="0" borderId="0" xfId="0" applyFont="1" applyAlignment="1"/>
    <xf numFmtId="0" fontId="16" fillId="0" borderId="29" xfId="0" applyFont="1" applyBorder="1" applyAlignment="1"/>
    <xf numFmtId="0" fontId="2" fillId="0" borderId="0" xfId="0" applyFont="1" applyAlignment="1">
      <alignment horizontal="left" vertical="center"/>
    </xf>
    <xf numFmtId="41" fontId="13" fillId="5" borderId="55" xfId="1" applyFont="1" applyFill="1" applyBorder="1" applyAlignment="1">
      <alignment vertical="center" wrapText="1"/>
    </xf>
    <xf numFmtId="41" fontId="13" fillId="5" borderId="23" xfId="1" applyFont="1" applyFill="1" applyBorder="1" applyAlignment="1">
      <alignment vertical="center" wrapText="1"/>
    </xf>
    <xf numFmtId="41" fontId="13" fillId="0" borderId="55" xfId="1" applyFont="1" applyFill="1" applyBorder="1" applyAlignment="1">
      <alignment vertical="center" wrapText="1"/>
    </xf>
    <xf numFmtId="41" fontId="10" fillId="0" borderId="23" xfId="1" applyFont="1" applyBorder="1" applyAlignment="1">
      <alignment vertical="center" wrapText="1"/>
    </xf>
    <xf numFmtId="41" fontId="10" fillId="0" borderId="23" xfId="1" applyFont="1" applyFill="1" applyBorder="1" applyAlignment="1">
      <alignment vertical="center" wrapText="1"/>
    </xf>
    <xf numFmtId="41" fontId="13" fillId="3" borderId="55" xfId="1" applyFont="1" applyFill="1" applyBorder="1" applyAlignment="1">
      <alignment vertical="center" wrapText="1"/>
    </xf>
    <xf numFmtId="41" fontId="10" fillId="3" borderId="23" xfId="1" applyFont="1" applyFill="1" applyBorder="1" applyAlignment="1">
      <alignment vertical="center" wrapText="1"/>
    </xf>
    <xf numFmtId="41" fontId="13" fillId="2" borderId="55" xfId="1" applyFont="1" applyFill="1" applyBorder="1" applyAlignment="1">
      <alignment vertical="center" wrapText="1"/>
    </xf>
    <xf numFmtId="41" fontId="10" fillId="2" borderId="23" xfId="1" applyFont="1" applyFill="1" applyBorder="1" applyAlignment="1">
      <alignment vertical="center" wrapText="1"/>
    </xf>
    <xf numFmtId="41" fontId="13" fillId="4" borderId="55" xfId="1" applyFont="1" applyFill="1" applyBorder="1" applyAlignment="1">
      <alignment vertical="center" wrapText="1"/>
    </xf>
    <xf numFmtId="41" fontId="10" fillId="4" borderId="23" xfId="1" applyFont="1" applyFill="1" applyBorder="1" applyAlignment="1">
      <alignment vertical="center" wrapText="1"/>
    </xf>
    <xf numFmtId="41" fontId="10" fillId="0" borderId="23" xfId="1" quotePrefix="1" applyFont="1" applyBorder="1" applyAlignment="1">
      <alignment vertical="center" wrapText="1"/>
    </xf>
    <xf numFmtId="41" fontId="10" fillId="3" borderId="23" xfId="1" quotePrefix="1" applyFont="1" applyFill="1" applyBorder="1" applyAlignment="1">
      <alignment vertical="center" wrapText="1"/>
    </xf>
    <xf numFmtId="41" fontId="13" fillId="0" borderId="56" xfId="1" applyFont="1" applyFill="1" applyBorder="1" applyAlignment="1">
      <alignment vertical="center" wrapText="1"/>
    </xf>
    <xf numFmtId="41" fontId="10" fillId="0" borderId="31" xfId="1" applyFont="1" applyBorder="1" applyAlignment="1">
      <alignment vertical="center" wrapText="1"/>
    </xf>
    <xf numFmtId="41" fontId="10" fillId="0" borderId="32" xfId="1" applyFont="1" applyBorder="1" applyAlignment="1">
      <alignment vertical="center" wrapText="1"/>
    </xf>
    <xf numFmtId="0" fontId="2" fillId="0" borderId="0" xfId="0" applyFo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41" fontId="13" fillId="5" borderId="7" xfId="1" applyFont="1" applyFill="1" applyBorder="1" applyAlignment="1">
      <alignment vertical="center" wrapText="1"/>
    </xf>
    <xf numFmtId="41" fontId="10" fillId="3" borderId="7" xfId="1" applyFont="1" applyFill="1" applyBorder="1" applyAlignment="1">
      <alignment vertical="center" wrapText="1"/>
    </xf>
    <xf numFmtId="41" fontId="10" fillId="2" borderId="7" xfId="1" applyFont="1" applyFill="1" applyBorder="1" applyAlignment="1">
      <alignment vertical="center" wrapText="1"/>
    </xf>
    <xf numFmtId="41" fontId="10" fillId="4" borderId="7" xfId="1" applyFont="1" applyFill="1" applyBorder="1" applyAlignment="1">
      <alignment vertical="center" wrapText="1"/>
    </xf>
    <xf numFmtId="41" fontId="10" fillId="3" borderId="7" xfId="1" quotePrefix="1" applyFont="1" applyFill="1" applyBorder="1" applyAlignment="1">
      <alignment vertical="center" wrapText="1"/>
    </xf>
    <xf numFmtId="41" fontId="10" fillId="0" borderId="7" xfId="1" applyFont="1" applyBorder="1" applyAlignment="1">
      <alignment vertical="center" wrapText="1"/>
    </xf>
    <xf numFmtId="41" fontId="10" fillId="0" borderId="7" xfId="1" applyFont="1" applyFill="1" applyBorder="1" applyAlignment="1">
      <alignment vertical="center" wrapText="1"/>
    </xf>
    <xf numFmtId="41" fontId="10" fillId="0" borderId="7" xfId="1" quotePrefix="1" applyFont="1" applyBorder="1" applyAlignment="1">
      <alignment vertical="center" wrapText="1"/>
    </xf>
    <xf numFmtId="41" fontId="13" fillId="5" borderId="9" xfId="1" applyFont="1" applyFill="1" applyBorder="1" applyAlignment="1">
      <alignment vertical="center" wrapText="1"/>
    </xf>
    <xf numFmtId="41" fontId="13" fillId="0" borderId="9" xfId="1" applyFont="1" applyFill="1" applyBorder="1" applyAlignment="1">
      <alignment vertical="center" wrapText="1"/>
    </xf>
    <xf numFmtId="41" fontId="13" fillId="3" borderId="9" xfId="1" applyFont="1" applyFill="1" applyBorder="1" applyAlignment="1">
      <alignment vertical="center" wrapText="1"/>
    </xf>
    <xf numFmtId="41" fontId="13" fillId="2" borderId="9" xfId="1" applyFont="1" applyFill="1" applyBorder="1" applyAlignment="1">
      <alignment vertical="center" wrapText="1"/>
    </xf>
    <xf numFmtId="41" fontId="13" fillId="4" borderId="9" xfId="1" applyFont="1" applyFill="1" applyBorder="1" applyAlignment="1">
      <alignment vertical="center" wrapText="1"/>
    </xf>
    <xf numFmtId="41" fontId="9" fillId="0" borderId="9" xfId="1" applyFont="1" applyFill="1" applyBorder="1" applyAlignment="1">
      <alignment vertical="center" wrapText="1"/>
    </xf>
    <xf numFmtId="41" fontId="13" fillId="10" borderId="55" xfId="1" applyFont="1" applyFill="1" applyBorder="1" applyAlignment="1">
      <alignment vertical="center" wrapText="1"/>
    </xf>
    <xf numFmtId="41" fontId="10" fillId="10" borderId="7" xfId="1" applyFont="1" applyFill="1" applyBorder="1" applyAlignment="1">
      <alignment vertical="center" wrapText="1"/>
    </xf>
    <xf numFmtId="41" fontId="10" fillId="10" borderId="23" xfId="1" applyFont="1" applyFill="1" applyBorder="1" applyAlignment="1">
      <alignment vertical="center" wrapText="1"/>
    </xf>
    <xf numFmtId="41" fontId="9" fillId="10" borderId="23" xfId="1" applyFont="1" applyFill="1" applyBorder="1" applyAlignment="1">
      <alignment vertical="center" wrapText="1"/>
    </xf>
    <xf numFmtId="41" fontId="13" fillId="5" borderId="47" xfId="1" applyFont="1" applyFill="1" applyBorder="1" applyAlignment="1">
      <alignment horizontal="right" vertical="center" shrinkToFit="1"/>
    </xf>
    <xf numFmtId="0" fontId="10" fillId="0" borderId="47" xfId="0" applyFont="1" applyBorder="1" applyAlignment="1">
      <alignment horizontal="left" vertical="center" shrinkToFit="1"/>
    </xf>
    <xf numFmtId="0" fontId="10" fillId="0" borderId="47" xfId="0" applyFont="1" applyFill="1" applyBorder="1" applyAlignment="1">
      <alignment horizontal="left" vertical="center" shrinkToFit="1"/>
    </xf>
    <xf numFmtId="41" fontId="10" fillId="3" borderId="47" xfId="1" applyFont="1" applyFill="1" applyBorder="1" applyAlignment="1">
      <alignment horizontal="right" vertical="center" shrinkToFit="1"/>
    </xf>
    <xf numFmtId="41" fontId="10" fillId="2" borderId="47" xfId="1" applyFont="1" applyFill="1" applyBorder="1" applyAlignment="1">
      <alignment horizontal="right" vertical="center" shrinkToFit="1"/>
    </xf>
    <xf numFmtId="41" fontId="10" fillId="4" borderId="47" xfId="1" applyFont="1" applyFill="1" applyBorder="1" applyAlignment="1">
      <alignment horizontal="right" vertical="center" shrinkToFit="1"/>
    </xf>
    <xf numFmtId="0" fontId="6" fillId="0" borderId="47" xfId="0" applyFont="1" applyFill="1" applyBorder="1" applyAlignment="1">
      <alignment horizontal="left" vertical="center" shrinkToFit="1"/>
    </xf>
    <xf numFmtId="0" fontId="10" fillId="0" borderId="47" xfId="0" quotePrefix="1" applyFont="1" applyBorder="1" applyAlignment="1">
      <alignment horizontal="left" vertical="center" shrinkToFit="1"/>
    </xf>
    <xf numFmtId="0" fontId="6" fillId="0" borderId="47" xfId="0" applyFont="1" applyBorder="1" applyAlignment="1">
      <alignment horizontal="left" vertical="center" shrinkToFit="1"/>
    </xf>
    <xf numFmtId="0" fontId="10" fillId="3" borderId="47" xfId="0" quotePrefix="1" applyFont="1" applyFill="1" applyBorder="1" applyAlignment="1">
      <alignment horizontal="left" vertical="center" shrinkToFit="1"/>
    </xf>
    <xf numFmtId="0" fontId="9" fillId="10" borderId="47" xfId="0" applyFont="1" applyFill="1" applyBorder="1" applyAlignment="1">
      <alignment horizontal="left" vertical="center" shrinkToFit="1"/>
    </xf>
    <xf numFmtId="0" fontId="9" fillId="0" borderId="47" xfId="0" applyFont="1" applyFill="1" applyBorder="1" applyAlignment="1">
      <alignment horizontal="left" vertical="center" shrinkToFit="1"/>
    </xf>
    <xf numFmtId="0" fontId="10" fillId="0" borderId="46" xfId="0" applyFont="1" applyBorder="1" applyAlignment="1">
      <alignment vertical="center" shrinkToFit="1"/>
    </xf>
    <xf numFmtId="0" fontId="10" fillId="0" borderId="53" xfId="0" applyFont="1" applyBorder="1" applyAlignment="1">
      <alignment vertical="center" shrinkToFit="1"/>
    </xf>
    <xf numFmtId="0" fontId="10" fillId="0" borderId="0" xfId="0" applyFont="1" applyFill="1">
      <alignment vertical="center"/>
    </xf>
    <xf numFmtId="41" fontId="13" fillId="10" borderId="9" xfId="1" applyFont="1" applyFill="1" applyBorder="1" applyAlignment="1">
      <alignment vertical="center" wrapText="1"/>
    </xf>
    <xf numFmtId="41" fontId="10" fillId="0" borderId="9" xfId="1" applyFont="1" applyFill="1" applyBorder="1" applyAlignment="1">
      <alignment vertical="center" wrapText="1"/>
    </xf>
    <xf numFmtId="41" fontId="13" fillId="0" borderId="58" xfId="1" applyFont="1" applyFill="1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41" fontId="2" fillId="0" borderId="7" xfId="1" applyFont="1" applyFill="1" applyBorder="1" applyAlignment="1">
      <alignment horizontal="righ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41" fontId="9" fillId="5" borderId="23" xfId="1" applyFont="1" applyFill="1" applyBorder="1" applyAlignment="1">
      <alignment vertical="center" wrapText="1"/>
    </xf>
    <xf numFmtId="41" fontId="6" fillId="0" borderId="23" xfId="1" applyFont="1" applyBorder="1" applyAlignment="1">
      <alignment vertical="center" wrapText="1"/>
    </xf>
    <xf numFmtId="41" fontId="6" fillId="0" borderId="23" xfId="1" applyFont="1" applyFill="1" applyBorder="1" applyAlignment="1">
      <alignment vertical="center" wrapText="1"/>
    </xf>
    <xf numFmtId="41" fontId="6" fillId="3" borderId="23" xfId="1" applyFont="1" applyFill="1" applyBorder="1" applyAlignment="1">
      <alignment vertical="center" wrapText="1"/>
    </xf>
    <xf numFmtId="41" fontId="6" fillId="2" borderId="23" xfId="1" applyFont="1" applyFill="1" applyBorder="1" applyAlignment="1">
      <alignment vertical="center" wrapText="1"/>
    </xf>
    <xf numFmtId="41" fontId="6" fillId="4" borderId="23" xfId="1" applyFont="1" applyFill="1" applyBorder="1" applyAlignment="1">
      <alignment vertical="center" wrapText="1"/>
    </xf>
    <xf numFmtId="41" fontId="6" fillId="0" borderId="23" xfId="1" quotePrefix="1" applyFont="1" applyBorder="1" applyAlignment="1">
      <alignment vertical="center" wrapText="1"/>
    </xf>
    <xf numFmtId="41" fontId="6" fillId="3" borderId="23" xfId="1" quotePrefix="1" applyFont="1" applyFill="1" applyBorder="1" applyAlignment="1">
      <alignment vertical="center" wrapText="1"/>
    </xf>
    <xf numFmtId="41" fontId="6" fillId="0" borderId="32" xfId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41" fontId="13" fillId="8" borderId="55" xfId="1" applyFont="1" applyFill="1" applyBorder="1" applyAlignment="1">
      <alignment vertical="center" wrapText="1"/>
    </xf>
    <xf numFmtId="41" fontId="10" fillId="8" borderId="7" xfId="1" quotePrefix="1" applyFont="1" applyFill="1" applyBorder="1" applyAlignment="1">
      <alignment vertical="center" wrapText="1"/>
    </xf>
    <xf numFmtId="41" fontId="10" fillId="8" borderId="23" xfId="1" quotePrefix="1" applyFont="1" applyFill="1" applyBorder="1" applyAlignment="1">
      <alignment vertical="center" wrapText="1"/>
    </xf>
    <xf numFmtId="41" fontId="13" fillId="0" borderId="28" xfId="1" applyFont="1" applyFill="1" applyBorder="1" applyAlignment="1">
      <alignment vertical="center" wrapText="1"/>
    </xf>
    <xf numFmtId="41" fontId="6" fillId="0" borderId="7" xfId="1" applyFont="1" applyFill="1" applyBorder="1" applyAlignment="1">
      <alignment vertical="center" wrapText="1"/>
    </xf>
    <xf numFmtId="41" fontId="9" fillId="0" borderId="6" xfId="1" applyFont="1" applyFill="1" applyBorder="1" applyAlignment="1">
      <alignment vertical="center" wrapText="1"/>
    </xf>
    <xf numFmtId="0" fontId="2" fillId="0" borderId="60" xfId="0" applyFont="1" applyFill="1" applyBorder="1">
      <alignment vertical="center"/>
    </xf>
    <xf numFmtId="0" fontId="2" fillId="0" borderId="61" xfId="0" applyFont="1" applyFill="1" applyBorder="1" applyAlignment="1">
      <alignment vertical="center" wrapText="1"/>
    </xf>
    <xf numFmtId="0" fontId="2" fillId="0" borderId="62" xfId="0" applyFont="1" applyFill="1" applyBorder="1" applyAlignment="1">
      <alignment horizontal="left" vertical="center" wrapText="1"/>
    </xf>
    <xf numFmtId="41" fontId="2" fillId="0" borderId="62" xfId="1" applyFont="1" applyFill="1" applyBorder="1" applyAlignment="1">
      <alignment horizontal="right" vertical="center" wrapText="1"/>
    </xf>
    <xf numFmtId="41" fontId="14" fillId="0" borderId="64" xfId="1" applyFont="1" applyFill="1" applyBorder="1" applyAlignment="1">
      <alignment vertical="center" wrapText="1"/>
    </xf>
    <xf numFmtId="41" fontId="2" fillId="0" borderId="62" xfId="1" applyFont="1" applyFill="1" applyBorder="1" applyAlignment="1">
      <alignment vertical="center" wrapText="1"/>
    </xf>
    <xf numFmtId="41" fontId="2" fillId="0" borderId="63" xfId="1" applyFont="1" applyFill="1" applyBorder="1" applyAlignment="1">
      <alignment vertical="center" wrapText="1"/>
    </xf>
    <xf numFmtId="41" fontId="14" fillId="0" borderId="65" xfId="1" applyFont="1" applyFill="1" applyBorder="1" applyAlignment="1">
      <alignment vertical="center" wrapText="1"/>
    </xf>
    <xf numFmtId="0" fontId="2" fillId="0" borderId="66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41" fontId="14" fillId="0" borderId="9" xfId="1" applyFont="1" applyFill="1" applyBorder="1" applyAlignment="1">
      <alignment vertical="center" wrapText="1"/>
    </xf>
    <xf numFmtId="41" fontId="2" fillId="0" borderId="7" xfId="1" applyFont="1" applyFill="1" applyBorder="1" applyAlignment="1">
      <alignment vertical="center" wrapText="1"/>
    </xf>
    <xf numFmtId="41" fontId="2" fillId="0" borderId="23" xfId="1" applyFont="1" applyFill="1" applyBorder="1" applyAlignment="1">
      <alignment vertical="center" wrapText="1"/>
    </xf>
    <xf numFmtId="41" fontId="14" fillId="0" borderId="55" xfId="1" applyFont="1" applyFill="1" applyBorder="1" applyAlignment="1">
      <alignment vertical="center" wrapText="1"/>
    </xf>
    <xf numFmtId="0" fontId="14" fillId="0" borderId="47" xfId="0" applyFont="1" applyFill="1" applyBorder="1" applyAlignment="1">
      <alignment horizontal="left" vertical="center" shrinkToFit="1"/>
    </xf>
    <xf numFmtId="41" fontId="3" fillId="0" borderId="13" xfId="1" applyFont="1" applyFill="1" applyBorder="1" applyAlignment="1">
      <alignment horizontal="right" vertical="center" wrapText="1"/>
    </xf>
    <xf numFmtId="41" fontId="6" fillId="0" borderId="13" xfId="1" applyFont="1" applyFill="1" applyBorder="1" applyAlignment="1">
      <alignment vertical="center" wrapText="1"/>
    </xf>
    <xf numFmtId="41" fontId="6" fillId="0" borderId="43" xfId="1" applyFont="1" applyFill="1" applyBorder="1" applyAlignment="1">
      <alignment vertical="center" wrapText="1"/>
    </xf>
    <xf numFmtId="41" fontId="10" fillId="0" borderId="13" xfId="1" applyFont="1" applyFill="1" applyBorder="1" applyAlignment="1">
      <alignment vertical="center" wrapText="1"/>
    </xf>
    <xf numFmtId="41" fontId="10" fillId="0" borderId="43" xfId="1" applyFont="1" applyFill="1" applyBorder="1" applyAlignment="1">
      <alignment vertical="center" wrapText="1"/>
    </xf>
    <xf numFmtId="0" fontId="10" fillId="0" borderId="59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41" fontId="9" fillId="0" borderId="23" xfId="1" applyFont="1" applyFill="1" applyBorder="1" applyAlignment="1">
      <alignment vertical="center" wrapText="1"/>
    </xf>
    <xf numFmtId="41" fontId="10" fillId="11" borderId="7" xfId="1" applyFont="1" applyFill="1" applyBorder="1" applyAlignment="1">
      <alignment horizontal="right" vertical="center" wrapText="1"/>
    </xf>
    <xf numFmtId="0" fontId="10" fillId="11" borderId="23" xfId="0" applyFont="1" applyFill="1" applyBorder="1" applyAlignment="1">
      <alignment horizontal="left" vertical="center" wrapText="1"/>
    </xf>
    <xf numFmtId="41" fontId="13" fillId="12" borderId="9" xfId="1" applyFont="1" applyFill="1" applyBorder="1" applyAlignment="1">
      <alignment vertical="center" wrapText="1"/>
    </xf>
    <xf numFmtId="41" fontId="13" fillId="12" borderId="55" xfId="1" applyFont="1" applyFill="1" applyBorder="1" applyAlignment="1">
      <alignment vertical="center" wrapText="1"/>
    </xf>
    <xf numFmtId="41" fontId="10" fillId="11" borderId="7" xfId="1" applyFont="1" applyFill="1" applyBorder="1" applyAlignment="1">
      <alignment vertical="center" wrapText="1"/>
    </xf>
    <xf numFmtId="41" fontId="10" fillId="11" borderId="23" xfId="1" applyFont="1" applyFill="1" applyBorder="1" applyAlignment="1">
      <alignment vertical="center" wrapText="1"/>
    </xf>
    <xf numFmtId="0" fontId="10" fillId="11" borderId="47" xfId="0" applyFont="1" applyFill="1" applyBorder="1" applyAlignment="1">
      <alignment horizontal="left" vertical="center" shrinkToFit="1"/>
    </xf>
    <xf numFmtId="0" fontId="10" fillId="11" borderId="0" xfId="0" applyFont="1" applyFill="1">
      <alignment vertical="center"/>
    </xf>
    <xf numFmtId="0" fontId="10" fillId="11" borderId="27" xfId="0" applyFont="1" applyFill="1" applyBorder="1" applyAlignment="1">
      <alignment vertical="center" wrapText="1"/>
    </xf>
    <xf numFmtId="41" fontId="10" fillId="11" borderId="55" xfId="1" applyFont="1" applyFill="1" applyBorder="1" applyAlignment="1">
      <alignment vertical="center" wrapText="1"/>
    </xf>
    <xf numFmtId="41" fontId="2" fillId="11" borderId="7" xfId="1" applyFont="1" applyFill="1" applyBorder="1" applyAlignment="1">
      <alignment horizontal="right" vertical="center" wrapText="1"/>
    </xf>
    <xf numFmtId="41" fontId="13" fillId="13" borderId="9" xfId="1" applyFont="1" applyFill="1" applyBorder="1" applyAlignment="1">
      <alignment vertical="center" wrapText="1"/>
    </xf>
    <xf numFmtId="41" fontId="13" fillId="13" borderId="7" xfId="1" applyFont="1" applyFill="1" applyBorder="1" applyAlignment="1">
      <alignment vertical="center" wrapText="1"/>
    </xf>
    <xf numFmtId="41" fontId="9" fillId="13" borderId="23" xfId="1" applyFont="1" applyFill="1" applyBorder="1" applyAlignment="1">
      <alignment vertical="center" wrapText="1"/>
    </xf>
    <xf numFmtId="41" fontId="13" fillId="13" borderId="55" xfId="1" applyFont="1" applyFill="1" applyBorder="1" applyAlignment="1">
      <alignment vertical="center" wrapText="1"/>
    </xf>
    <xf numFmtId="41" fontId="13" fillId="13" borderId="23" xfId="1" applyFont="1" applyFill="1" applyBorder="1" applyAlignment="1">
      <alignment vertical="center" wrapText="1"/>
    </xf>
    <xf numFmtId="41" fontId="13" fillId="13" borderId="45" xfId="1" applyFont="1" applyFill="1" applyBorder="1" applyAlignment="1">
      <alignment horizontal="right" vertical="center" shrinkToFit="1"/>
    </xf>
    <xf numFmtId="41" fontId="13" fillId="12" borderId="7" xfId="1" applyFont="1" applyFill="1" applyBorder="1" applyAlignment="1">
      <alignment vertical="center" wrapText="1"/>
    </xf>
    <xf numFmtId="41" fontId="9" fillId="12" borderId="23" xfId="1" applyFont="1" applyFill="1" applyBorder="1" applyAlignment="1">
      <alignment vertical="center" wrapText="1"/>
    </xf>
    <xf numFmtId="41" fontId="13" fillId="12" borderId="23" xfId="1" applyFont="1" applyFill="1" applyBorder="1" applyAlignment="1">
      <alignment vertical="center" wrapText="1"/>
    </xf>
    <xf numFmtId="41" fontId="13" fillId="12" borderId="47" xfId="1" applyFont="1" applyFill="1" applyBorder="1" applyAlignment="1">
      <alignment horizontal="right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2" fillId="0" borderId="6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7" fillId="11" borderId="7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41" fontId="13" fillId="0" borderId="4" xfId="1" applyFont="1" applyFill="1" applyBorder="1" applyAlignment="1">
      <alignment vertical="center" wrapText="1"/>
    </xf>
    <xf numFmtId="41" fontId="10" fillId="0" borderId="12" xfId="1" applyFont="1" applyBorder="1" applyAlignment="1">
      <alignment vertical="center" wrapText="1"/>
    </xf>
    <xf numFmtId="41" fontId="6" fillId="0" borderId="26" xfId="1" applyFont="1" applyBorder="1" applyAlignment="1">
      <alignment vertical="center" wrapText="1"/>
    </xf>
    <xf numFmtId="41" fontId="13" fillId="0" borderId="67" xfId="1" applyFont="1" applyFill="1" applyBorder="1" applyAlignment="1">
      <alignment vertical="center" wrapText="1"/>
    </xf>
    <xf numFmtId="41" fontId="10" fillId="0" borderId="26" xfId="1" applyFont="1" applyBorder="1" applyAlignment="1">
      <alignment vertical="center" wrapText="1"/>
    </xf>
    <xf numFmtId="0" fontId="10" fillId="0" borderId="48" xfId="0" applyFont="1" applyBorder="1" applyAlignment="1">
      <alignment vertical="center" shrinkToFit="1"/>
    </xf>
    <xf numFmtId="0" fontId="2" fillId="0" borderId="15" xfId="0" applyFont="1" applyBorder="1" applyAlignment="1">
      <alignment horizontal="left" vertical="center"/>
    </xf>
    <xf numFmtId="41" fontId="2" fillId="0" borderId="16" xfId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/>
    </xf>
    <xf numFmtId="41" fontId="2" fillId="0" borderId="12" xfId="1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/>
    </xf>
    <xf numFmtId="0" fontId="2" fillId="11" borderId="7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68" xfId="0" applyFont="1" applyBorder="1" applyAlignment="1">
      <alignment horizontal="left" vertical="center"/>
    </xf>
    <xf numFmtId="0" fontId="8" fillId="0" borderId="68" xfId="0" applyFont="1" applyFill="1" applyBorder="1" applyAlignment="1">
      <alignment horizontal="left" vertical="center" wrapText="1"/>
    </xf>
    <xf numFmtId="0" fontId="3" fillId="0" borderId="75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41" fontId="2" fillId="0" borderId="7" xfId="1" applyFont="1" applyFill="1" applyBorder="1" applyAlignment="1">
      <alignment horizontal="center" vertical="center" wrapText="1"/>
    </xf>
    <xf numFmtId="0" fontId="7" fillId="0" borderId="7" xfId="0" quotePrefix="1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8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1" fontId="7" fillId="11" borderId="0" xfId="1" applyFont="1" applyFill="1" applyBorder="1" applyAlignment="1">
      <alignment horizontal="right" vertical="center" wrapText="1"/>
    </xf>
    <xf numFmtId="0" fontId="2" fillId="11" borderId="0" xfId="0" quotePrefix="1" applyFont="1" applyFill="1" applyBorder="1" applyAlignment="1">
      <alignment horizontal="left" vertical="center" wrapText="1"/>
    </xf>
    <xf numFmtId="0" fontId="7" fillId="0" borderId="0" xfId="0" quotePrefix="1" applyFont="1" applyBorder="1" applyAlignment="1">
      <alignment horizontal="left" vertical="center" wrapText="1"/>
    </xf>
    <xf numFmtId="41" fontId="13" fillId="0" borderId="0" xfId="1" applyFont="1" applyFill="1" applyBorder="1" applyAlignment="1">
      <alignment vertical="center" wrapText="1"/>
    </xf>
    <xf numFmtId="41" fontId="10" fillId="0" borderId="0" xfId="1" quotePrefix="1" applyFont="1" applyBorder="1" applyAlignment="1">
      <alignment vertical="center" wrapText="1"/>
    </xf>
    <xf numFmtId="41" fontId="6" fillId="0" borderId="0" xfId="1" quotePrefix="1" applyFont="1" applyBorder="1" applyAlignment="1">
      <alignment vertical="center" wrapText="1"/>
    </xf>
    <xf numFmtId="0" fontId="10" fillId="0" borderId="0" xfId="0" quotePrefix="1" applyFont="1" applyBorder="1" applyAlignment="1">
      <alignment horizontal="left" vertical="center" shrinkToFit="1"/>
    </xf>
    <xf numFmtId="0" fontId="2" fillId="0" borderId="13" xfId="0" applyFont="1" applyBorder="1" applyAlignment="1">
      <alignment vertical="center" wrapText="1"/>
    </xf>
    <xf numFmtId="0" fontId="2" fillId="11" borderId="7" xfId="0" quotePrefix="1" applyFont="1" applyFill="1" applyBorder="1" applyAlignment="1">
      <alignment horizontal="left" vertical="center" wrapText="1"/>
    </xf>
    <xf numFmtId="0" fontId="2" fillId="0" borderId="7" xfId="0" quotePrefix="1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3" fillId="0" borderId="81" xfId="0" applyFont="1" applyBorder="1" applyAlignment="1">
      <alignment vertical="center" wrapText="1"/>
    </xf>
    <xf numFmtId="41" fontId="10" fillId="0" borderId="0" xfId="1" applyFont="1" applyFill="1" applyBorder="1" applyAlignment="1">
      <alignment vertical="center" wrapText="1"/>
    </xf>
    <xf numFmtId="41" fontId="6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shrinkToFit="1"/>
    </xf>
    <xf numFmtId="0" fontId="2" fillId="0" borderId="81" xfId="0" applyFont="1" applyBorder="1" applyAlignment="1">
      <alignment horizontal="left" vertical="center"/>
    </xf>
    <xf numFmtId="0" fontId="9" fillId="0" borderId="0" xfId="0" applyFont="1">
      <alignment vertical="center"/>
    </xf>
    <xf numFmtId="41" fontId="9" fillId="0" borderId="55" xfId="1" applyFont="1" applyFill="1" applyBorder="1" applyAlignment="1">
      <alignment vertical="center" wrapText="1"/>
    </xf>
    <xf numFmtId="41" fontId="9" fillId="0" borderId="68" xfId="1" applyFont="1" applyFill="1" applyBorder="1" applyAlignment="1">
      <alignment horizontal="right" vertical="center" wrapText="1"/>
    </xf>
    <xf numFmtId="0" fontId="20" fillId="0" borderId="8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9" fillId="0" borderId="87" xfId="0" applyFont="1" applyBorder="1">
      <alignment vertical="center"/>
    </xf>
    <xf numFmtId="0" fontId="9" fillId="0" borderId="24" xfId="0" applyFont="1" applyBorder="1">
      <alignment vertical="center"/>
    </xf>
    <xf numFmtId="41" fontId="4" fillId="13" borderId="43" xfId="1" applyFont="1" applyFill="1" applyBorder="1" applyAlignment="1">
      <alignment horizontal="right" vertical="center" wrapText="1"/>
    </xf>
    <xf numFmtId="41" fontId="4" fillId="5" borderId="23" xfId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41" fontId="3" fillId="3" borderId="23" xfId="1" applyFont="1" applyFill="1" applyBorder="1" applyAlignment="1">
      <alignment horizontal="right" vertical="center" wrapText="1"/>
    </xf>
    <xf numFmtId="41" fontId="3" fillId="4" borderId="23" xfId="1" applyFont="1" applyFill="1" applyBorder="1" applyAlignment="1">
      <alignment horizontal="right" vertical="center" wrapText="1"/>
    </xf>
    <xf numFmtId="0" fontId="10" fillId="0" borderId="23" xfId="0" quotePrefix="1" applyFont="1" applyFill="1" applyBorder="1" applyAlignment="1">
      <alignment horizontal="left" vertical="center" wrapText="1"/>
    </xf>
    <xf numFmtId="0" fontId="9" fillId="0" borderId="9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41" fontId="10" fillId="3" borderId="23" xfId="1" applyFont="1" applyFill="1" applyBorder="1" applyAlignment="1">
      <alignment horizontal="right" vertical="center" wrapText="1"/>
    </xf>
    <xf numFmtId="41" fontId="10" fillId="4" borderId="23" xfId="1" applyFont="1" applyFill="1" applyBorder="1" applyAlignment="1">
      <alignment horizontal="right" vertical="center" wrapText="1"/>
    </xf>
    <xf numFmtId="0" fontId="9" fillId="0" borderId="90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89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11" borderId="23" xfId="0" quotePrefix="1" applyFont="1" applyFill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11" borderId="23" xfId="0" quotePrefix="1" applyFont="1" applyFill="1" applyBorder="1" applyAlignment="1">
      <alignment vertical="center" wrapText="1"/>
    </xf>
    <xf numFmtId="41" fontId="10" fillId="2" borderId="23" xfId="1" applyFont="1" applyFill="1" applyBorder="1" applyAlignment="1">
      <alignment horizontal="right" vertical="center" wrapText="1"/>
    </xf>
    <xf numFmtId="0" fontId="13" fillId="11" borderId="89" xfId="0" applyFont="1" applyFill="1" applyBorder="1" applyAlignment="1">
      <alignment horizontal="left" vertical="center" wrapText="1"/>
    </xf>
    <xf numFmtId="0" fontId="13" fillId="0" borderId="90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 wrapText="1"/>
    </xf>
    <xf numFmtId="0" fontId="10" fillId="0" borderId="89" xfId="0" applyFont="1" applyBorder="1" applyAlignment="1">
      <alignment horizontal="left" vertical="center" wrapText="1"/>
    </xf>
    <xf numFmtId="41" fontId="13" fillId="5" borderId="23" xfId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7" fillId="11" borderId="7" xfId="0" quotePrefix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13" fillId="0" borderId="89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2" fillId="0" borderId="92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88" xfId="0" applyFont="1" applyFill="1" applyBorder="1" applyAlignment="1">
      <alignment horizontal="left" vertical="center" wrapText="1"/>
    </xf>
    <xf numFmtId="41" fontId="2" fillId="0" borderId="88" xfId="1" applyFont="1" applyFill="1" applyBorder="1" applyAlignment="1">
      <alignment horizontal="right" vertical="center" wrapText="1"/>
    </xf>
    <xf numFmtId="0" fontId="10" fillId="0" borderId="9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3" fillId="7" borderId="7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justify" vertical="center" wrapText="1"/>
    </xf>
    <xf numFmtId="0" fontId="2" fillId="0" borderId="101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 wrapText="1"/>
    </xf>
    <xf numFmtId="0" fontId="8" fillId="11" borderId="5" xfId="0" applyFont="1" applyFill="1" applyBorder="1" applyAlignment="1">
      <alignment horizontal="left" vertical="center" wrapText="1"/>
    </xf>
    <xf numFmtId="41" fontId="4" fillId="13" borderId="2" xfId="1" applyFont="1" applyFill="1" applyBorder="1" applyAlignment="1">
      <alignment horizontal="right" vertical="center" wrapText="1"/>
    </xf>
    <xf numFmtId="41" fontId="4" fillId="5" borderId="9" xfId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1" fontId="3" fillId="3" borderId="9" xfId="1" applyFont="1" applyFill="1" applyBorder="1" applyAlignment="1">
      <alignment horizontal="right" vertical="center" wrapText="1"/>
    </xf>
    <xf numFmtId="41" fontId="3" fillId="2" borderId="9" xfId="1" applyFont="1" applyFill="1" applyBorder="1" applyAlignment="1">
      <alignment horizontal="right" vertical="center" wrapText="1"/>
    </xf>
    <xf numFmtId="41" fontId="3" fillId="4" borderId="9" xfId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quotePrefix="1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0" fillId="11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9" xfId="0" quotePrefix="1" applyFont="1" applyFill="1" applyBorder="1" applyAlignment="1">
      <alignment horizontal="left" vertical="center" wrapText="1"/>
    </xf>
    <xf numFmtId="0" fontId="9" fillId="0" borderId="7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8" fillId="11" borderId="9" xfId="0" quotePrefix="1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41" fontId="7" fillId="2" borderId="9" xfId="1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8" fillId="11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shrinkToFit="1"/>
    </xf>
    <xf numFmtId="0" fontId="2" fillId="11" borderId="23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91" xfId="0" applyFont="1" applyFill="1" applyBorder="1" applyAlignment="1">
      <alignment horizontal="left" vertical="center" wrapText="1"/>
    </xf>
    <xf numFmtId="0" fontId="9" fillId="0" borderId="68" xfId="0" applyFont="1" applyFill="1" applyBorder="1">
      <alignment vertical="center"/>
    </xf>
    <xf numFmtId="0" fontId="9" fillId="0" borderId="68" xfId="0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left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left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11" fillId="14" borderId="7" xfId="0" applyFont="1" applyFill="1" applyBorder="1">
      <alignment vertical="center"/>
    </xf>
    <xf numFmtId="0" fontId="2" fillId="14" borderId="7" xfId="0" applyFont="1" applyFill="1" applyBorder="1">
      <alignment vertical="center"/>
    </xf>
    <xf numFmtId="0" fontId="2" fillId="14" borderId="7" xfId="0" applyFont="1" applyFill="1" applyBorder="1" applyAlignment="1">
      <alignment horizontal="center" vertical="center"/>
    </xf>
    <xf numFmtId="41" fontId="14" fillId="14" borderId="7" xfId="0" applyNumberFormat="1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left" vertical="center"/>
    </xf>
    <xf numFmtId="0" fontId="9" fillId="14" borderId="68" xfId="0" applyFont="1" applyFill="1" applyBorder="1">
      <alignment vertical="center"/>
    </xf>
    <xf numFmtId="0" fontId="6" fillId="14" borderId="68" xfId="0" applyFont="1" applyFill="1" applyBorder="1">
      <alignment vertical="center"/>
    </xf>
    <xf numFmtId="0" fontId="6" fillId="14" borderId="68" xfId="0" applyFont="1" applyFill="1" applyBorder="1" applyAlignment="1">
      <alignment horizontal="center" vertical="center"/>
    </xf>
    <xf numFmtId="0" fontId="9" fillId="14" borderId="68" xfId="0" applyFont="1" applyFill="1" applyBorder="1" applyAlignment="1">
      <alignment horizontal="right" vertical="center"/>
    </xf>
    <xf numFmtId="0" fontId="2" fillId="14" borderId="68" xfId="0" applyFont="1" applyFill="1" applyBorder="1" applyAlignment="1">
      <alignment horizontal="left" vertical="center"/>
    </xf>
    <xf numFmtId="0" fontId="2" fillId="0" borderId="6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left" vertical="center" wrapText="1"/>
    </xf>
    <xf numFmtId="0" fontId="2" fillId="0" borderId="68" xfId="0" applyFont="1" applyBorder="1">
      <alignment vertical="center"/>
    </xf>
    <xf numFmtId="0" fontId="2" fillId="0" borderId="68" xfId="0" applyFont="1" applyBorder="1" applyAlignment="1">
      <alignment horizontal="right" vertical="center"/>
    </xf>
    <xf numFmtId="41" fontId="2" fillId="11" borderId="62" xfId="1" applyFont="1" applyFill="1" applyBorder="1" applyAlignment="1">
      <alignment horizontal="right" vertical="center" wrapText="1"/>
    </xf>
    <xf numFmtId="0" fontId="2" fillId="0" borderId="23" xfId="0" quotePrefix="1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shrinkToFit="1"/>
    </xf>
    <xf numFmtId="0" fontId="2" fillId="0" borderId="68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1" fontId="2" fillId="0" borderId="12" xfId="1" applyFont="1" applyFill="1" applyBorder="1" applyAlignment="1">
      <alignment horizontal="center" vertical="center" wrapText="1"/>
    </xf>
    <xf numFmtId="41" fontId="2" fillId="0" borderId="16" xfId="1" applyFont="1" applyFill="1" applyBorder="1" applyAlignment="1">
      <alignment horizontal="center" vertical="center" wrapText="1"/>
    </xf>
    <xf numFmtId="0" fontId="3" fillId="0" borderId="8" xfId="1" applyNumberFormat="1" applyFont="1" applyFill="1" applyBorder="1" applyAlignment="1">
      <alignment horizontal="left" vertical="center" wrapText="1"/>
    </xf>
    <xf numFmtId="0" fontId="2" fillId="0" borderId="61" xfId="1" applyNumberFormat="1" applyFont="1" applyFill="1" applyBorder="1" applyAlignment="1">
      <alignment horizontal="left" vertical="center" wrapText="1"/>
    </xf>
    <xf numFmtId="0" fontId="3" fillId="0" borderId="11" xfId="1" applyNumberFormat="1" applyFont="1" applyFill="1" applyBorder="1" applyAlignment="1">
      <alignment horizontal="left" vertical="center" wrapText="1"/>
    </xf>
    <xf numFmtId="0" fontId="2" fillId="0" borderId="8" xfId="1" applyNumberFormat="1" applyFont="1" applyFill="1" applyBorder="1" applyAlignment="1">
      <alignment horizontal="left" vertical="center" wrapText="1"/>
    </xf>
    <xf numFmtId="0" fontId="3" fillId="4" borderId="8" xfId="1" applyNumberFormat="1" applyFont="1" applyFill="1" applyBorder="1" applyAlignment="1">
      <alignment horizontal="left" vertical="center" wrapText="1"/>
    </xf>
    <xf numFmtId="0" fontId="10" fillId="11" borderId="8" xfId="1" applyNumberFormat="1" applyFont="1" applyFill="1" applyBorder="1" applyAlignment="1">
      <alignment horizontal="left" vertical="center" wrapText="1"/>
    </xf>
    <xf numFmtId="0" fontId="10" fillId="0" borderId="8" xfId="1" applyNumberFormat="1" applyFont="1" applyFill="1" applyBorder="1" applyAlignment="1">
      <alignment horizontal="left" vertical="center" wrapText="1"/>
    </xf>
    <xf numFmtId="0" fontId="2" fillId="0" borderId="8" xfId="1" quotePrefix="1" applyNumberFormat="1" applyFont="1" applyFill="1" applyBorder="1" applyAlignment="1">
      <alignment horizontal="left" vertical="center" wrapText="1"/>
    </xf>
    <xf numFmtId="0" fontId="2" fillId="0" borderId="12" xfId="1" applyNumberFormat="1" applyFont="1" applyFill="1" applyBorder="1" applyAlignment="1">
      <alignment horizontal="left" vertical="center" wrapText="1"/>
    </xf>
    <xf numFmtId="0" fontId="2" fillId="0" borderId="16" xfId="1" applyNumberFormat="1" applyFont="1" applyFill="1" applyBorder="1" applyAlignment="1">
      <alignment horizontal="left" vertical="center" wrapText="1"/>
    </xf>
    <xf numFmtId="0" fontId="2" fillId="0" borderId="13" xfId="1" applyNumberFormat="1" applyFont="1" applyFill="1" applyBorder="1" applyAlignment="1">
      <alignment horizontal="left" vertical="center" wrapText="1"/>
    </xf>
    <xf numFmtId="0" fontId="2" fillId="11" borderId="8" xfId="1" applyNumberFormat="1" applyFont="1" applyFill="1" applyBorder="1" applyAlignment="1">
      <alignment horizontal="left" vertical="center" wrapText="1"/>
    </xf>
    <xf numFmtId="0" fontId="2" fillId="0" borderId="84" xfId="0" applyNumberFormat="1" applyFont="1" applyBorder="1" applyAlignment="1">
      <alignment horizontal="left" vertical="center" wrapText="1"/>
    </xf>
    <xf numFmtId="0" fontId="2" fillId="0" borderId="10" xfId="1" applyNumberFormat="1" applyFont="1" applyFill="1" applyBorder="1" applyAlignment="1">
      <alignment horizontal="left" vertical="center" wrapText="1"/>
    </xf>
    <xf numFmtId="0" fontId="2" fillId="0" borderId="15" xfId="1" applyNumberFormat="1" applyFont="1" applyFill="1" applyBorder="1" applyAlignment="1">
      <alignment horizontal="left" vertical="center" wrapText="1"/>
    </xf>
    <xf numFmtId="0" fontId="14" fillId="0" borderId="0" xfId="0" applyNumberFormat="1" applyFont="1">
      <alignment vertical="center"/>
    </xf>
    <xf numFmtId="0" fontId="7" fillId="11" borderId="0" xfId="1" applyNumberFormat="1" applyFont="1" applyFill="1" applyBorder="1" applyAlignment="1">
      <alignment horizontal="right" vertical="center" wrapText="1"/>
    </xf>
    <xf numFmtId="0" fontId="9" fillId="14" borderId="68" xfId="0" applyNumberFormat="1" applyFont="1" applyFill="1" applyBorder="1" applyAlignment="1">
      <alignment horizontal="right" vertical="center"/>
    </xf>
    <xf numFmtId="0" fontId="9" fillId="0" borderId="68" xfId="0" applyNumberFormat="1" applyFont="1" applyFill="1" applyBorder="1" applyAlignment="1">
      <alignment horizontal="right" vertical="center"/>
    </xf>
    <xf numFmtId="0" fontId="14" fillId="14" borderId="7" xfId="0" applyNumberFormat="1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>
      <alignment horizontal="right" vertical="center" wrapText="1"/>
    </xf>
    <xf numFmtId="0" fontId="2" fillId="11" borderId="7" xfId="1" applyNumberFormat="1" applyFont="1" applyFill="1" applyBorder="1" applyAlignment="1">
      <alignment horizontal="right" vertical="center" wrapText="1"/>
    </xf>
    <xf numFmtId="0" fontId="2" fillId="0" borderId="104" xfId="0" applyFont="1" applyBorder="1" applyAlignment="1">
      <alignment horizontal="left" vertical="center"/>
    </xf>
    <xf numFmtId="41" fontId="2" fillId="0" borderId="68" xfId="1" applyFont="1" applyFill="1" applyBorder="1" applyAlignment="1">
      <alignment horizontal="right" vertical="center" wrapText="1"/>
    </xf>
    <xf numFmtId="0" fontId="2" fillId="0" borderId="104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88" xfId="0" applyFont="1" applyBorder="1" applyAlignment="1">
      <alignment horizontal="left" vertical="center" wrapText="1"/>
    </xf>
    <xf numFmtId="0" fontId="2" fillId="0" borderId="75" xfId="0" applyFont="1" applyBorder="1" applyAlignment="1">
      <alignment vertical="center" wrapText="1"/>
    </xf>
    <xf numFmtId="0" fontId="2" fillId="11" borderId="7" xfId="0" applyFont="1" applyFill="1" applyBorder="1" applyAlignment="1">
      <alignment horizontal="center" vertical="center" wrapText="1"/>
    </xf>
    <xf numFmtId="41" fontId="2" fillId="4" borderId="7" xfId="1" applyFont="1" applyFill="1" applyBorder="1" applyAlignment="1">
      <alignment horizontal="right" vertical="center" wrapText="1"/>
    </xf>
    <xf numFmtId="0" fontId="2" fillId="4" borderId="8" xfId="1" applyNumberFormat="1" applyFont="1" applyFill="1" applyBorder="1" applyAlignment="1">
      <alignment horizontal="left" vertical="center" wrapText="1"/>
    </xf>
    <xf numFmtId="0" fontId="2" fillId="11" borderId="16" xfId="0" applyFont="1" applyFill="1" applyBorder="1" applyAlignment="1">
      <alignment horizontal="justify" vertical="center" wrapText="1"/>
    </xf>
    <xf numFmtId="0" fontId="2" fillId="11" borderId="16" xfId="0" applyFont="1" applyFill="1" applyBorder="1" applyAlignment="1">
      <alignment vertical="center" wrapText="1"/>
    </xf>
    <xf numFmtId="0" fontId="2" fillId="11" borderId="15" xfId="0" applyFont="1" applyFill="1" applyBorder="1" applyAlignment="1">
      <alignment horizontal="justify" vertical="center" wrapText="1"/>
    </xf>
    <xf numFmtId="0" fontId="2" fillId="11" borderId="15" xfId="0" applyFont="1" applyFill="1" applyBorder="1" applyAlignment="1">
      <alignment vertical="center" wrapText="1"/>
    </xf>
    <xf numFmtId="0" fontId="2" fillId="11" borderId="13" xfId="0" applyFont="1" applyFill="1" applyBorder="1" applyAlignment="1">
      <alignment vertical="center" wrapText="1"/>
    </xf>
    <xf numFmtId="0" fontId="2" fillId="11" borderId="5" xfId="0" applyFont="1" applyFill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2" fillId="0" borderId="81" xfId="0" applyFont="1" applyBorder="1" applyAlignment="1">
      <alignment vertical="center" wrapText="1"/>
    </xf>
    <xf numFmtId="0" fontId="2" fillId="0" borderId="75" xfId="0" applyFont="1" applyFill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2" fillId="11" borderId="7" xfId="1" applyNumberFormat="1" applyFont="1" applyFill="1" applyBorder="1" applyAlignment="1">
      <alignment horizontal="left" vertical="center" wrapText="1"/>
    </xf>
    <xf numFmtId="41" fontId="2" fillId="11" borderId="16" xfId="1" applyFont="1" applyFill="1" applyBorder="1" applyAlignment="1">
      <alignment horizontal="right" vertical="center" wrapText="1"/>
    </xf>
    <xf numFmtId="0" fontId="2" fillId="11" borderId="15" xfId="1" applyNumberFormat="1" applyFont="1" applyFill="1" applyBorder="1" applyAlignment="1">
      <alignment horizontal="left" vertical="center" wrapText="1"/>
    </xf>
    <xf numFmtId="0" fontId="2" fillId="11" borderId="0" xfId="1" applyNumberFormat="1" applyFont="1" applyFill="1" applyBorder="1" applyAlignment="1">
      <alignment horizontal="left" vertical="center" wrapText="1"/>
    </xf>
    <xf numFmtId="0" fontId="2" fillId="0" borderId="88" xfId="0" applyFont="1" applyBorder="1" applyAlignment="1">
      <alignment horizontal="center" vertical="center" wrapText="1"/>
    </xf>
    <xf numFmtId="0" fontId="2" fillId="0" borderId="49" xfId="1" applyNumberFormat="1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justify" vertical="center" wrapText="1"/>
    </xf>
    <xf numFmtId="0" fontId="3" fillId="0" borderId="12" xfId="0" applyFont="1" applyFill="1" applyBorder="1" applyAlignment="1">
      <alignment horizontal="center" vertical="center" wrapText="1"/>
    </xf>
    <xf numFmtId="41" fontId="3" fillId="0" borderId="23" xfId="1" applyFont="1" applyFill="1" applyBorder="1" applyAlignment="1">
      <alignment horizontal="right" vertical="center" wrapText="1"/>
    </xf>
    <xf numFmtId="41" fontId="3" fillId="0" borderId="9" xfId="1" applyFont="1" applyFill="1" applyBorder="1" applyAlignment="1">
      <alignment horizontal="right" vertical="center" wrapText="1"/>
    </xf>
    <xf numFmtId="41" fontId="10" fillId="0" borderId="47" xfId="1" applyFont="1" applyFill="1" applyBorder="1" applyAlignment="1">
      <alignment horizontal="right" vertical="center" shrinkToFit="1"/>
    </xf>
    <xf numFmtId="0" fontId="3" fillId="0" borderId="73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6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justify" vertical="center" wrapText="1"/>
    </xf>
    <xf numFmtId="0" fontId="2" fillId="0" borderId="73" xfId="0" applyFont="1" applyFill="1" applyBorder="1" applyAlignment="1">
      <alignment vertical="center"/>
    </xf>
    <xf numFmtId="0" fontId="23" fillId="0" borderId="72" xfId="0" applyFont="1" applyFill="1" applyBorder="1" applyAlignment="1">
      <alignment vertical="center"/>
    </xf>
    <xf numFmtId="0" fontId="23" fillId="0" borderId="79" xfId="0" applyFont="1" applyFill="1" applyBorder="1" applyAlignment="1">
      <alignment vertical="center"/>
    </xf>
    <xf numFmtId="0" fontId="24" fillId="0" borderId="7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41" fontId="2" fillId="0" borderId="23" xfId="1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41" fontId="3" fillId="0" borderId="23" xfId="1" applyFont="1" applyFill="1" applyBorder="1" applyAlignment="1">
      <alignment vertical="center" shrinkToFit="1"/>
    </xf>
    <xf numFmtId="41" fontId="3" fillId="0" borderId="9" xfId="1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left" vertical="center" wrapText="1" shrinkToFit="1"/>
    </xf>
    <xf numFmtId="0" fontId="3" fillId="0" borderId="9" xfId="0" applyFont="1" applyFill="1" applyBorder="1" applyAlignment="1">
      <alignment horizontal="left" vertical="center" wrapText="1" shrinkToFit="1"/>
    </xf>
    <xf numFmtId="0" fontId="2" fillId="0" borderId="1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8" xfId="0" applyFont="1" applyFill="1" applyBorder="1">
      <alignment vertical="center"/>
    </xf>
    <xf numFmtId="0" fontId="3" fillId="0" borderId="24" xfId="0" applyFont="1" applyFill="1" applyBorder="1" applyAlignment="1">
      <alignment vertical="center" wrapText="1"/>
    </xf>
    <xf numFmtId="0" fontId="2" fillId="0" borderId="81" xfId="0" applyFont="1" applyFill="1" applyBorder="1" applyAlignment="1">
      <alignment horizontal="justify" vertical="center" wrapText="1"/>
    </xf>
    <xf numFmtId="0" fontId="2" fillId="0" borderId="81" xfId="0" applyFont="1" applyFill="1" applyBorder="1" applyAlignment="1">
      <alignment vertical="center" wrapText="1"/>
    </xf>
    <xf numFmtId="0" fontId="23" fillId="0" borderId="86" xfId="0" applyFont="1" applyFill="1" applyBorder="1" applyAlignment="1">
      <alignment horizontal="left" vertical="center"/>
    </xf>
    <xf numFmtId="0" fontId="2" fillId="0" borderId="24" xfId="0" applyFont="1" applyFill="1" applyBorder="1">
      <alignment vertical="center"/>
    </xf>
    <xf numFmtId="0" fontId="2" fillId="0" borderId="81" xfId="0" applyFont="1" applyFill="1" applyBorder="1">
      <alignment vertical="center"/>
    </xf>
    <xf numFmtId="0" fontId="23" fillId="0" borderId="81" xfId="0" applyFont="1" applyFill="1" applyBorder="1" applyAlignment="1">
      <alignment horizontal="left" vertical="center"/>
    </xf>
    <xf numFmtId="0" fontId="2" fillId="0" borderId="68" xfId="0" applyFont="1" applyFill="1" applyBorder="1">
      <alignment vertical="center"/>
    </xf>
    <xf numFmtId="0" fontId="2" fillId="0" borderId="68" xfId="0" applyFont="1" applyFill="1" applyBorder="1" applyAlignment="1">
      <alignment horizontal="right" vertical="center"/>
    </xf>
    <xf numFmtId="0" fontId="2" fillId="0" borderId="84" xfId="0" quotePrefix="1" applyNumberFormat="1" applyFont="1" applyFill="1" applyBorder="1" applyAlignment="1">
      <alignment horizontal="left" vertical="center" wrapText="1"/>
    </xf>
    <xf numFmtId="0" fontId="14" fillId="0" borderId="104" xfId="0" applyFont="1" applyFill="1" applyBorder="1" applyAlignment="1">
      <alignment horizontal="left" vertical="center"/>
    </xf>
    <xf numFmtId="0" fontId="9" fillId="0" borderId="70" xfId="0" applyFont="1" applyFill="1" applyBorder="1" applyAlignment="1">
      <alignment horizontal="left" vertical="center"/>
    </xf>
    <xf numFmtId="0" fontId="9" fillId="0" borderId="9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84" xfId="0" applyNumberFormat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9" xfId="0" quotePrefix="1" applyFont="1" applyFill="1" applyBorder="1" applyAlignment="1">
      <alignment horizontal="left" vertical="center" wrapText="1"/>
    </xf>
    <xf numFmtId="0" fontId="2" fillId="0" borderId="17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horizontal="justify" vertical="center"/>
    </xf>
    <xf numFmtId="0" fontId="2" fillId="0" borderId="1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1" fontId="10" fillId="0" borderId="7" xfId="1" quotePrefix="1" applyFont="1" applyFill="1" applyBorder="1" applyAlignment="1">
      <alignment vertical="center" wrapText="1"/>
    </xf>
    <xf numFmtId="41" fontId="6" fillId="0" borderId="23" xfId="1" quotePrefix="1" applyFont="1" applyFill="1" applyBorder="1" applyAlignment="1">
      <alignment vertical="center" wrapText="1"/>
    </xf>
    <xf numFmtId="41" fontId="10" fillId="0" borderId="23" xfId="1" quotePrefix="1" applyFont="1" applyFill="1" applyBorder="1" applyAlignment="1">
      <alignment vertical="center" wrapText="1"/>
    </xf>
    <xf numFmtId="0" fontId="10" fillId="0" borderId="47" xfId="0" quotePrefix="1" applyFont="1" applyFill="1" applyBorder="1" applyAlignment="1">
      <alignment horizontal="left" vertical="center" shrinkToFit="1"/>
    </xf>
    <xf numFmtId="0" fontId="9" fillId="0" borderId="87" xfId="0" applyFont="1" applyFill="1" applyBorder="1">
      <alignment vertical="center"/>
    </xf>
    <xf numFmtId="0" fontId="2" fillId="0" borderId="75" xfId="0" applyFont="1" applyFill="1" applyBorder="1">
      <alignment vertical="center"/>
    </xf>
    <xf numFmtId="0" fontId="2" fillId="0" borderId="84" xfId="0" applyNumberFormat="1" applyFont="1" applyFill="1" applyBorder="1" applyAlignment="1">
      <alignment horizontal="left" vertical="center"/>
    </xf>
    <xf numFmtId="0" fontId="2" fillId="0" borderId="104" xfId="0" applyFont="1" applyFill="1" applyBorder="1" applyAlignment="1">
      <alignment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2" fillId="0" borderId="7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41" fontId="10" fillId="0" borderId="23" xfId="1" applyFont="1" applyFill="1" applyBorder="1" applyAlignment="1">
      <alignment horizontal="right" vertical="center" wrapText="1"/>
    </xf>
    <xf numFmtId="0" fontId="8" fillId="0" borderId="27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vertical="center" wrapText="1"/>
    </xf>
    <xf numFmtId="0" fontId="2" fillId="0" borderId="68" xfId="0" applyFont="1" applyFill="1" applyBorder="1" applyAlignment="1">
      <alignment horizontal="center" vertical="center" wrapText="1"/>
    </xf>
    <xf numFmtId="41" fontId="9" fillId="0" borderId="7" xfId="1" applyFont="1" applyFill="1" applyBorder="1" applyAlignment="1">
      <alignment vertical="center" wrapText="1"/>
    </xf>
    <xf numFmtId="0" fontId="4" fillId="12" borderId="34" xfId="0" applyFont="1" applyFill="1" applyBorder="1" applyAlignment="1">
      <alignment horizontal="center" vertical="center" wrapText="1"/>
    </xf>
    <xf numFmtId="0" fontId="4" fillId="12" borderId="37" xfId="0" applyFont="1" applyFill="1" applyBorder="1" applyAlignment="1">
      <alignment horizontal="center" vertical="center" wrapText="1"/>
    </xf>
    <xf numFmtId="0" fontId="4" fillId="12" borderId="42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16" borderId="21" xfId="0" applyFont="1" applyFill="1" applyBorder="1" applyAlignment="1">
      <alignment horizontal="left" vertical="center"/>
    </xf>
    <xf numFmtId="0" fontId="4" fillId="16" borderId="1" xfId="0" applyFont="1" applyFill="1" applyBorder="1" applyAlignment="1">
      <alignment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41" fontId="4" fillId="16" borderId="3" xfId="1" applyFont="1" applyFill="1" applyBorder="1" applyAlignment="1">
      <alignment horizontal="right" vertical="center" wrapText="1"/>
    </xf>
    <xf numFmtId="0" fontId="4" fillId="16" borderId="83" xfId="1" applyNumberFormat="1" applyFont="1" applyFill="1" applyBorder="1" applyAlignment="1">
      <alignment horizontal="left" vertical="center" wrapText="1"/>
    </xf>
    <xf numFmtId="41" fontId="4" fillId="16" borderId="95" xfId="1" applyFont="1" applyFill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41" fontId="4" fillId="4" borderId="23" xfId="1" applyFont="1" applyFill="1" applyBorder="1" applyAlignment="1">
      <alignment horizontal="right" vertical="center" wrapText="1"/>
    </xf>
    <xf numFmtId="0" fontId="4" fillId="4" borderId="22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vertical="center" wrapText="1"/>
    </xf>
    <xf numFmtId="41" fontId="4" fillId="4" borderId="7" xfId="1" applyFont="1" applyFill="1" applyBorder="1" applyAlignment="1">
      <alignment horizontal="right" vertical="center" wrapText="1"/>
    </xf>
    <xf numFmtId="0" fontId="4" fillId="4" borderId="8" xfId="1" applyNumberFormat="1" applyFont="1" applyFill="1" applyBorder="1" applyAlignment="1">
      <alignment horizontal="left" vertical="center" wrapText="1"/>
    </xf>
    <xf numFmtId="0" fontId="2" fillId="11" borderId="74" xfId="0" applyFont="1" applyFill="1" applyBorder="1" applyAlignment="1">
      <alignment horizontal="left" vertical="center"/>
    </xf>
    <xf numFmtId="0" fontId="2" fillId="11" borderId="17" xfId="0" applyFont="1" applyFill="1" applyBorder="1" applyAlignment="1">
      <alignment horizontal="left" vertical="center"/>
    </xf>
    <xf numFmtId="0" fontId="2" fillId="11" borderId="4" xfId="0" applyFont="1" applyFill="1" applyBorder="1" applyAlignment="1">
      <alignment horizontal="left" vertical="center"/>
    </xf>
    <xf numFmtId="41" fontId="2" fillId="11" borderId="23" xfId="1" applyFont="1" applyFill="1" applyBorder="1" applyAlignment="1">
      <alignment horizontal="right" vertical="center" wrapText="1"/>
    </xf>
    <xf numFmtId="0" fontId="2" fillId="11" borderId="75" xfId="0" applyFont="1" applyFill="1" applyBorder="1" applyAlignment="1">
      <alignment vertical="center" wrapText="1"/>
    </xf>
    <xf numFmtId="41" fontId="3" fillId="11" borderId="23" xfId="1" applyFont="1" applyFill="1" applyBorder="1" applyAlignment="1">
      <alignment horizontal="right" vertical="center" wrapText="1"/>
    </xf>
    <xf numFmtId="0" fontId="2" fillId="11" borderId="75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left" vertical="center"/>
    </xf>
    <xf numFmtId="0" fontId="2" fillId="11" borderId="23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41" fontId="14" fillId="4" borderId="23" xfId="1" applyFont="1" applyFill="1" applyBorder="1" applyAlignment="1">
      <alignment horizontal="right" vertical="center" wrapText="1"/>
    </xf>
    <xf numFmtId="0" fontId="18" fillId="15" borderId="10" xfId="0" applyFont="1" applyFill="1" applyBorder="1" applyAlignment="1">
      <alignment horizontal="left" vertical="center"/>
    </xf>
    <xf numFmtId="0" fontId="3" fillId="15" borderId="14" xfId="0" applyFont="1" applyFill="1" applyBorder="1" applyAlignment="1">
      <alignment vertical="center" wrapText="1"/>
    </xf>
    <xf numFmtId="0" fontId="3" fillId="15" borderId="9" xfId="0" applyFont="1" applyFill="1" applyBorder="1" applyAlignment="1">
      <alignment vertical="center" wrapText="1"/>
    </xf>
    <xf numFmtId="0" fontId="3" fillId="15" borderId="7" xfId="0" applyFont="1" applyFill="1" applyBorder="1" applyAlignment="1">
      <alignment horizontal="left" vertical="center" wrapText="1"/>
    </xf>
    <xf numFmtId="0" fontId="3" fillId="15" borderId="7" xfId="0" applyFont="1" applyFill="1" applyBorder="1" applyAlignment="1">
      <alignment horizontal="center" vertical="center" wrapText="1"/>
    </xf>
    <xf numFmtId="41" fontId="4" fillId="15" borderId="7" xfId="1" applyFont="1" applyFill="1" applyBorder="1" applyAlignment="1">
      <alignment horizontal="right" vertical="center" wrapText="1"/>
    </xf>
    <xf numFmtId="0" fontId="4" fillId="15" borderId="8" xfId="1" applyNumberFormat="1" applyFont="1" applyFill="1" applyBorder="1" applyAlignment="1">
      <alignment horizontal="left" vertical="center" wrapText="1"/>
    </xf>
    <xf numFmtId="41" fontId="3" fillId="15" borderId="23" xfId="1" applyFont="1" applyFill="1" applyBorder="1" applyAlignment="1">
      <alignment horizontal="right" vertical="center" wrapText="1"/>
    </xf>
    <xf numFmtId="0" fontId="2" fillId="15" borderId="10" xfId="0" applyFont="1" applyFill="1" applyBorder="1" applyAlignment="1">
      <alignment horizontal="left" vertical="center"/>
    </xf>
    <xf numFmtId="0" fontId="2" fillId="15" borderId="14" xfId="0" applyFont="1" applyFill="1" applyBorder="1" applyAlignment="1">
      <alignment horizontal="left" vertical="center" wrapText="1"/>
    </xf>
    <xf numFmtId="0" fontId="2" fillId="15" borderId="9" xfId="0" applyFont="1" applyFill="1" applyBorder="1" applyAlignment="1">
      <alignment horizontal="left" vertical="center" wrapText="1"/>
    </xf>
    <xf numFmtId="0" fontId="2" fillId="15" borderId="7" xfId="0" applyFont="1" applyFill="1" applyBorder="1" applyAlignment="1">
      <alignment horizontal="left" vertical="center" wrapText="1"/>
    </xf>
    <xf numFmtId="0" fontId="2" fillId="15" borderId="7" xfId="0" applyFont="1" applyFill="1" applyBorder="1" applyAlignment="1">
      <alignment horizontal="center" vertical="center" wrapText="1"/>
    </xf>
    <xf numFmtId="41" fontId="2" fillId="15" borderId="7" xfId="1" applyFont="1" applyFill="1" applyBorder="1" applyAlignment="1">
      <alignment horizontal="right" vertical="center" wrapText="1"/>
    </xf>
    <xf numFmtId="0" fontId="2" fillId="15" borderId="8" xfId="1" applyNumberFormat="1" applyFont="1" applyFill="1" applyBorder="1" applyAlignment="1">
      <alignment horizontal="left" vertical="center" wrapText="1"/>
    </xf>
    <xf numFmtId="0" fontId="2" fillId="15" borderId="17" xfId="0" applyFont="1" applyFill="1" applyBorder="1" applyAlignment="1">
      <alignment horizontal="left" vertical="center"/>
    </xf>
    <xf numFmtId="0" fontId="2" fillId="15" borderId="4" xfId="0" applyFont="1" applyFill="1" applyBorder="1" applyAlignment="1">
      <alignment horizontal="justify" vertical="center" wrapText="1"/>
    </xf>
    <xf numFmtId="0" fontId="2" fillId="15" borderId="7" xfId="1" applyNumberFormat="1" applyFont="1" applyFill="1" applyBorder="1" applyAlignment="1">
      <alignment horizontal="left" vertical="center" wrapText="1"/>
    </xf>
    <xf numFmtId="0" fontId="2" fillId="15" borderId="23" xfId="0" quotePrefix="1" applyFont="1" applyFill="1" applyBorder="1" applyAlignment="1">
      <alignment vertical="center" wrapText="1"/>
    </xf>
    <xf numFmtId="0" fontId="8" fillId="15" borderId="23" xfId="0" quotePrefix="1" applyFont="1" applyFill="1" applyBorder="1" applyAlignment="1">
      <alignment vertical="center" wrapText="1"/>
    </xf>
    <xf numFmtId="41" fontId="7" fillId="11" borderId="23" xfId="1" applyFont="1" applyFill="1" applyBorder="1" applyAlignment="1">
      <alignment horizontal="right" vertical="center" wrapText="1"/>
    </xf>
    <xf numFmtId="0" fontId="2" fillId="11" borderId="15" xfId="0" applyFont="1" applyFill="1" applyBorder="1" applyAlignment="1">
      <alignment horizontal="left" vertical="center"/>
    </xf>
    <xf numFmtId="0" fontId="2" fillId="11" borderId="0" xfId="0" applyFont="1" applyFill="1" applyBorder="1" applyAlignment="1">
      <alignment vertical="center" wrapText="1"/>
    </xf>
    <xf numFmtId="0" fontId="2" fillId="11" borderId="5" xfId="0" applyFont="1" applyFill="1" applyBorder="1">
      <alignment vertical="center"/>
    </xf>
    <xf numFmtId="0" fontId="2" fillId="11" borderId="16" xfId="0" applyFont="1" applyFill="1" applyBorder="1" applyAlignment="1">
      <alignment vertical="center"/>
    </xf>
    <xf numFmtId="0" fontId="2" fillId="11" borderId="16" xfId="0" applyFont="1" applyFill="1" applyBorder="1" applyAlignment="1">
      <alignment horizontal="center" vertical="center" wrapText="1"/>
    </xf>
    <xf numFmtId="0" fontId="2" fillId="11" borderId="73" xfId="0" applyFont="1" applyFill="1" applyBorder="1" applyAlignment="1">
      <alignment vertical="center" wrapText="1"/>
    </xf>
    <xf numFmtId="0" fontId="2" fillId="11" borderId="78" xfId="0" applyFont="1" applyFill="1" applyBorder="1" applyAlignment="1">
      <alignment horizontal="left" vertical="center"/>
    </xf>
    <xf numFmtId="0" fontId="2" fillId="11" borderId="0" xfId="0" applyFont="1" applyFill="1" applyBorder="1" applyAlignment="1">
      <alignment horizontal="left" vertical="center"/>
    </xf>
    <xf numFmtId="0" fontId="2" fillId="11" borderId="0" xfId="0" applyFont="1" applyFill="1" applyBorder="1">
      <alignment vertical="center"/>
    </xf>
    <xf numFmtId="0" fontId="2" fillId="11" borderId="77" xfId="0" applyFont="1" applyFill="1" applyBorder="1" applyAlignment="1">
      <alignment horizontal="left" vertical="center"/>
    </xf>
    <xf numFmtId="0" fontId="2" fillId="11" borderId="7" xfId="0" applyFont="1" applyFill="1" applyBorder="1" applyAlignment="1">
      <alignment horizontal="center" vertical="center" shrinkToFit="1"/>
    </xf>
    <xf numFmtId="0" fontId="2" fillId="11" borderId="7" xfId="0" applyFont="1" applyFill="1" applyBorder="1" applyAlignment="1">
      <alignment horizontal="justify" vertical="center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75" xfId="0" applyFont="1" applyFill="1" applyBorder="1">
      <alignment vertical="center"/>
    </xf>
    <xf numFmtId="0" fontId="2" fillId="11" borderId="74" xfId="0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0" fontId="2" fillId="11" borderId="5" xfId="0" applyFont="1" applyFill="1" applyBorder="1" applyAlignment="1">
      <alignment vertical="center"/>
    </xf>
    <xf numFmtId="0" fontId="2" fillId="11" borderId="81" xfId="0" applyFont="1" applyFill="1" applyBorder="1" applyAlignment="1">
      <alignment horizontal="left" vertical="center"/>
    </xf>
    <xf numFmtId="0" fontId="2" fillId="11" borderId="16" xfId="0" applyFont="1" applyFill="1" applyBorder="1" applyAlignment="1">
      <alignment horizontal="left" vertical="center"/>
    </xf>
    <xf numFmtId="0" fontId="2" fillId="11" borderId="62" xfId="0" applyFont="1" applyFill="1" applyBorder="1" applyAlignment="1">
      <alignment horizontal="justify" vertical="center" wrapText="1"/>
    </xf>
    <xf numFmtId="0" fontId="2" fillId="11" borderId="62" xfId="0" applyFont="1" applyFill="1" applyBorder="1" applyAlignment="1">
      <alignment horizontal="left" vertical="center" wrapText="1"/>
    </xf>
    <xf numFmtId="0" fontId="2" fillId="11" borderId="62" xfId="0" applyFont="1" applyFill="1" applyBorder="1" applyAlignment="1">
      <alignment horizontal="center" vertical="center" wrapText="1"/>
    </xf>
    <xf numFmtId="0" fontId="2" fillId="11" borderId="73" xfId="0" applyFont="1" applyFill="1" applyBorder="1">
      <alignment vertical="center"/>
    </xf>
    <xf numFmtId="0" fontId="2" fillId="11" borderId="86" xfId="0" applyFont="1" applyFill="1" applyBorder="1">
      <alignment vertical="center"/>
    </xf>
    <xf numFmtId="0" fontId="2" fillId="11" borderId="85" xfId="0" applyFont="1" applyFill="1" applyBorder="1">
      <alignment vertical="center"/>
    </xf>
    <xf numFmtId="0" fontId="2" fillId="11" borderId="68" xfId="0" applyFont="1" applyFill="1" applyBorder="1">
      <alignment vertical="center"/>
    </xf>
    <xf numFmtId="0" fontId="2" fillId="11" borderId="68" xfId="0" applyFont="1" applyFill="1" applyBorder="1" applyAlignment="1">
      <alignment horizontal="center" vertical="center"/>
    </xf>
    <xf numFmtId="0" fontId="2" fillId="11" borderId="68" xfId="0" applyFont="1" applyFill="1" applyBorder="1" applyAlignment="1">
      <alignment horizontal="right" vertical="center"/>
    </xf>
    <xf numFmtId="0" fontId="2" fillId="11" borderId="84" xfId="0" applyNumberFormat="1" applyFont="1" applyFill="1" applyBorder="1" applyAlignment="1">
      <alignment horizontal="left" vertical="center"/>
    </xf>
    <xf numFmtId="0" fontId="2" fillId="11" borderId="48" xfId="0" applyFont="1" applyFill="1" applyBorder="1" applyAlignment="1">
      <alignment horizontal="left" vertical="center" wrapText="1"/>
    </xf>
    <xf numFmtId="0" fontId="2" fillId="11" borderId="89" xfId="0" applyFont="1" applyFill="1" applyBorder="1" applyAlignment="1">
      <alignment horizontal="left" vertical="center" wrapText="1"/>
    </xf>
    <xf numFmtId="0" fontId="2" fillId="11" borderId="104" xfId="0" applyFont="1" applyFill="1" applyBorder="1" applyAlignment="1">
      <alignment horizontal="left" vertical="center"/>
    </xf>
    <xf numFmtId="41" fontId="2" fillId="15" borderId="23" xfId="1" applyFont="1" applyFill="1" applyBorder="1" applyAlignment="1">
      <alignment horizontal="right" vertical="center" wrapText="1"/>
    </xf>
    <xf numFmtId="0" fontId="7" fillId="0" borderId="8" xfId="1" applyNumberFormat="1" applyFont="1" applyFill="1" applyBorder="1" applyAlignment="1">
      <alignment horizontal="left" vertical="center" wrapText="1"/>
    </xf>
    <xf numFmtId="0" fontId="2" fillId="0" borderId="97" xfId="0" applyFont="1" applyFill="1" applyBorder="1" applyAlignment="1">
      <alignment horizontal="justify" vertical="center" wrapText="1"/>
    </xf>
    <xf numFmtId="0" fontId="2" fillId="0" borderId="97" xfId="0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left" vertical="center"/>
    </xf>
    <xf numFmtId="0" fontId="14" fillId="13" borderId="1" xfId="0" applyFont="1" applyFill="1" applyBorder="1" applyAlignment="1">
      <alignment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14" fillId="13" borderId="3" xfId="0" applyFont="1" applyFill="1" applyBorder="1" applyAlignment="1">
      <alignment horizontal="center" vertical="center" wrapText="1"/>
    </xf>
    <xf numFmtId="41" fontId="14" fillId="13" borderId="95" xfId="1" applyFont="1" applyFill="1" applyBorder="1" applyAlignment="1">
      <alignment horizontal="right" vertical="center" wrapText="1"/>
    </xf>
    <xf numFmtId="0" fontId="2" fillId="0" borderId="27" xfId="0" applyFont="1" applyBorder="1" applyAlignment="1">
      <alignment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justify" vertical="center"/>
    </xf>
    <xf numFmtId="0" fontId="2" fillId="0" borderId="27" xfId="0" applyFont="1" applyFill="1" applyBorder="1" applyAlignment="1">
      <alignment vertical="center" wrapText="1"/>
    </xf>
    <xf numFmtId="0" fontId="2" fillId="0" borderId="99" xfId="0" applyFont="1" applyFill="1" applyBorder="1" applyAlignment="1">
      <alignment horizontal="left" vertical="center"/>
    </xf>
    <xf numFmtId="0" fontId="2" fillId="0" borderId="10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4" fillId="0" borderId="100" xfId="0" applyFont="1" applyFill="1" applyBorder="1" applyAlignment="1">
      <alignment horizontal="left" vertical="center"/>
    </xf>
    <xf numFmtId="0" fontId="2" fillId="11" borderId="9" xfId="0" applyFont="1" applyFill="1" applyBorder="1" applyAlignment="1">
      <alignment vertical="center" wrapText="1"/>
    </xf>
    <xf numFmtId="41" fontId="2" fillId="0" borderId="24" xfId="1" applyFont="1" applyFill="1" applyBorder="1" applyAlignment="1">
      <alignment horizontal="right" vertical="center" wrapText="1"/>
    </xf>
    <xf numFmtId="0" fontId="4" fillId="4" borderId="17" xfId="0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15" borderId="14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justify" vertical="center"/>
    </xf>
    <xf numFmtId="0" fontId="3" fillId="17" borderId="10" xfId="0" applyFont="1" applyFill="1" applyBorder="1" applyAlignment="1">
      <alignment vertical="center"/>
    </xf>
    <xf numFmtId="0" fontId="3" fillId="17" borderId="7" xfId="0" applyFont="1" applyFill="1" applyBorder="1" applyAlignment="1">
      <alignment horizontal="center" vertical="center" wrapText="1"/>
    </xf>
    <xf numFmtId="41" fontId="2" fillId="17" borderId="23" xfId="1" applyFont="1" applyFill="1" applyBorder="1" applyAlignment="1">
      <alignment horizontal="right" vertical="center" wrapText="1"/>
    </xf>
    <xf numFmtId="0" fontId="23" fillId="17" borderId="12" xfId="0" applyFont="1" applyFill="1" applyBorder="1" applyAlignment="1">
      <alignment vertical="center"/>
    </xf>
    <xf numFmtId="0" fontId="14" fillId="4" borderId="7" xfId="0" applyFont="1" applyFill="1" applyBorder="1" applyAlignment="1">
      <alignment horizontal="center" vertical="center" wrapText="1"/>
    </xf>
    <xf numFmtId="0" fontId="2" fillId="17" borderId="62" xfId="0" applyFont="1" applyFill="1" applyBorder="1" applyAlignment="1">
      <alignment horizontal="center" vertical="center" wrapText="1"/>
    </xf>
    <xf numFmtId="0" fontId="2" fillId="15" borderId="1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/>
    </xf>
    <xf numFmtId="0" fontId="2" fillId="0" borderId="98" xfId="0" applyFont="1" applyBorder="1" applyAlignment="1">
      <alignment horizontal="left" vertical="center"/>
    </xf>
    <xf numFmtId="0" fontId="2" fillId="0" borderId="109" xfId="0" applyFont="1" applyBorder="1" applyAlignment="1">
      <alignment horizontal="left" vertical="center"/>
    </xf>
    <xf numFmtId="0" fontId="2" fillId="0" borderId="107" xfId="0" applyFont="1" applyFill="1" applyBorder="1" applyAlignment="1">
      <alignment vertical="center" wrapText="1"/>
    </xf>
    <xf numFmtId="41" fontId="2" fillId="0" borderId="96" xfId="1" applyNumberFormat="1" applyFont="1" applyFill="1" applyBorder="1" applyAlignment="1">
      <alignment horizontal="left" vertical="center" wrapText="1"/>
    </xf>
    <xf numFmtId="0" fontId="2" fillId="0" borderId="108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justify" vertical="center" wrapText="1"/>
    </xf>
    <xf numFmtId="0" fontId="2" fillId="0" borderId="111" xfId="0" applyFont="1" applyFill="1" applyBorder="1" applyAlignment="1">
      <alignment horizontal="justify" vertical="center" wrapText="1"/>
    </xf>
    <xf numFmtId="0" fontId="2" fillId="15" borderId="80" xfId="0" applyFont="1" applyFill="1" applyBorder="1" applyAlignment="1">
      <alignment vertical="center"/>
    </xf>
    <xf numFmtId="0" fontId="2" fillId="0" borderId="112" xfId="0" applyFont="1" applyFill="1" applyBorder="1" applyAlignment="1">
      <alignment horizontal="justify" vertical="center" wrapText="1"/>
    </xf>
    <xf numFmtId="0" fontId="2" fillId="17" borderId="7" xfId="0" applyFont="1" applyFill="1" applyBorder="1" applyAlignment="1">
      <alignment horizontal="center" vertical="center" wrapText="1"/>
    </xf>
    <xf numFmtId="0" fontId="2" fillId="15" borderId="14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14" fillId="4" borderId="17" xfId="0" applyFont="1" applyFill="1" applyBorder="1" applyAlignment="1">
      <alignment vertical="center"/>
    </xf>
    <xf numFmtId="0" fontId="2" fillId="15" borderId="4" xfId="0" applyFont="1" applyFill="1" applyBorder="1" applyAlignment="1">
      <alignment vertical="center"/>
    </xf>
    <xf numFmtId="0" fontId="2" fillId="15" borderId="13" xfId="0" applyFont="1" applyFill="1" applyBorder="1" applyAlignment="1">
      <alignment horizontal="center" vertical="center" wrapText="1"/>
    </xf>
    <xf numFmtId="3" fontId="2" fillId="0" borderId="23" xfId="0" quotePrefix="1" applyNumberFormat="1" applyFont="1" applyFill="1" applyBorder="1" applyAlignment="1">
      <alignment horizontal="left" vertical="center" wrapText="1"/>
    </xf>
    <xf numFmtId="3" fontId="2" fillId="0" borderId="106" xfId="0" quotePrefix="1" applyNumberFormat="1" applyFont="1" applyFill="1" applyBorder="1" applyAlignment="1">
      <alignment horizontal="left" vertical="center" wrapText="1"/>
    </xf>
    <xf numFmtId="0" fontId="14" fillId="13" borderId="3" xfId="1" applyNumberFormat="1" applyFont="1" applyFill="1" applyBorder="1" applyAlignment="1">
      <alignment horizontal="center" vertical="center" wrapText="1"/>
    </xf>
    <xf numFmtId="0" fontId="2" fillId="0" borderId="96" xfId="1" applyNumberFormat="1" applyFont="1" applyFill="1" applyBorder="1" applyAlignment="1">
      <alignment horizontal="center" vertical="center" wrapText="1"/>
    </xf>
    <xf numFmtId="0" fontId="4" fillId="4" borderId="7" xfId="1" applyNumberFormat="1" applyFont="1" applyFill="1" applyBorder="1" applyAlignment="1">
      <alignment horizontal="center" vertical="center" wrapText="1"/>
    </xf>
    <xf numFmtId="0" fontId="3" fillId="15" borderId="7" xfId="1" applyNumberFormat="1" applyFont="1" applyFill="1" applyBorder="1" applyAlignment="1">
      <alignment horizontal="center" vertical="center" wrapText="1"/>
    </xf>
    <xf numFmtId="0" fontId="2" fillId="17" borderId="7" xfId="1" applyNumberFormat="1" applyFont="1" applyFill="1" applyBorder="1" applyAlignment="1">
      <alignment horizontal="center" vertical="center" wrapText="1"/>
    </xf>
    <xf numFmtId="0" fontId="2" fillId="15" borderId="7" xfId="1" applyNumberFormat="1" applyFont="1" applyFill="1" applyBorder="1" applyAlignment="1">
      <alignment horizontal="center" vertical="center" wrapText="1"/>
    </xf>
    <xf numFmtId="0" fontId="2" fillId="0" borderId="97" xfId="1" applyNumberFormat="1" applyFont="1" applyFill="1" applyBorder="1" applyAlignment="1">
      <alignment horizontal="center" vertical="center" wrapText="1"/>
    </xf>
    <xf numFmtId="0" fontId="2" fillId="0" borderId="96" xfId="0" applyNumberFormat="1" applyFont="1" applyFill="1" applyBorder="1" applyAlignment="1">
      <alignment horizontal="center" vertical="center" wrapText="1"/>
    </xf>
    <xf numFmtId="0" fontId="14" fillId="4" borderId="7" xfId="1" applyNumberFormat="1" applyFont="1" applyFill="1" applyBorder="1" applyAlignment="1">
      <alignment horizontal="center" vertical="center" wrapText="1"/>
    </xf>
    <xf numFmtId="0" fontId="2" fillId="15" borderId="13" xfId="1" applyNumberFormat="1" applyFont="1" applyFill="1" applyBorder="1" applyAlignment="1">
      <alignment horizontal="center" vertical="center" wrapText="1"/>
    </xf>
    <xf numFmtId="0" fontId="2" fillId="0" borderId="111" xfId="1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justify" vertical="center"/>
    </xf>
    <xf numFmtId="0" fontId="2" fillId="0" borderId="7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/>
    </xf>
    <xf numFmtId="0" fontId="10" fillId="0" borderId="7" xfId="1" applyNumberFormat="1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vertical="center"/>
    </xf>
    <xf numFmtId="0" fontId="10" fillId="17" borderId="62" xfId="0" applyFont="1" applyFill="1" applyBorder="1" applyAlignment="1">
      <alignment horizontal="center" vertical="center" wrapText="1"/>
    </xf>
    <xf numFmtId="0" fontId="10" fillId="0" borderId="96" xfId="0" applyFont="1" applyFill="1" applyBorder="1" applyAlignment="1">
      <alignment horizontal="justify" vertical="center" wrapText="1"/>
    </xf>
    <xf numFmtId="0" fontId="10" fillId="0" borderId="97" xfId="0" applyFont="1" applyFill="1" applyBorder="1" applyAlignment="1">
      <alignment horizontal="justify" vertical="center" wrapText="1"/>
    </xf>
    <xf numFmtId="0" fontId="2" fillId="0" borderId="106" xfId="0" quotePrefix="1" applyFont="1" applyFill="1" applyBorder="1" applyAlignment="1">
      <alignment horizontal="left" vertical="center" wrapText="1"/>
    </xf>
    <xf numFmtId="0" fontId="2" fillId="0" borderId="28" xfId="0" applyFont="1" applyBorder="1" applyAlignment="1">
      <alignment vertical="center" wrapText="1"/>
    </xf>
    <xf numFmtId="0" fontId="2" fillId="0" borderId="13" xfId="0" applyFont="1" applyBorder="1" applyAlignment="1">
      <alignment horizontal="justify" vertical="center"/>
    </xf>
    <xf numFmtId="0" fontId="2" fillId="0" borderId="114" xfId="0" applyFont="1" applyFill="1" applyBorder="1" applyAlignment="1">
      <alignment horizontal="justify" vertical="center" wrapText="1"/>
    </xf>
    <xf numFmtId="0" fontId="2" fillId="0" borderId="114" xfId="0" applyFont="1" applyFill="1" applyBorder="1" applyAlignment="1">
      <alignment horizontal="center" vertical="center" wrapText="1"/>
    </xf>
    <xf numFmtId="0" fontId="2" fillId="0" borderId="114" xfId="1" applyNumberFormat="1" applyFont="1" applyFill="1" applyBorder="1" applyAlignment="1">
      <alignment horizontal="center" vertical="center" wrapText="1"/>
    </xf>
    <xf numFmtId="0" fontId="23" fillId="0" borderId="113" xfId="0" applyFont="1" applyFill="1" applyBorder="1" applyAlignment="1">
      <alignment horizontal="justify" vertical="center" wrapText="1"/>
    </xf>
    <xf numFmtId="0" fontId="16" fillId="0" borderId="0" xfId="0" applyFont="1" applyBorder="1" applyAlignment="1">
      <alignment horizontal="left" wrapText="1"/>
    </xf>
    <xf numFmtId="0" fontId="16" fillId="7" borderId="57" xfId="0" applyFont="1" applyFill="1" applyBorder="1" applyAlignment="1">
      <alignment horizontal="center" wrapText="1"/>
    </xf>
    <xf numFmtId="0" fontId="16" fillId="7" borderId="44" xfId="0" applyFont="1" applyFill="1" applyBorder="1" applyAlignment="1">
      <alignment horizontal="center" wrapText="1"/>
    </xf>
    <xf numFmtId="0" fontId="16" fillId="7" borderId="35" xfId="0" applyFont="1" applyFill="1" applyBorder="1" applyAlignment="1">
      <alignment horizontal="center" wrapText="1"/>
    </xf>
    <xf numFmtId="0" fontId="16" fillId="9" borderId="54" xfId="0" applyFont="1" applyFill="1" applyBorder="1" applyAlignment="1">
      <alignment horizontal="center" wrapText="1"/>
    </xf>
    <xf numFmtId="0" fontId="16" fillId="9" borderId="44" xfId="0" applyFont="1" applyFill="1" applyBorder="1" applyAlignment="1">
      <alignment horizontal="center" wrapText="1"/>
    </xf>
    <xf numFmtId="0" fontId="16" fillId="9" borderId="35" xfId="0" applyFont="1" applyFill="1" applyBorder="1" applyAlignment="1">
      <alignment horizontal="center" wrapText="1"/>
    </xf>
    <xf numFmtId="0" fontId="4" fillId="12" borderId="33" xfId="0" applyFont="1" applyFill="1" applyBorder="1" applyAlignment="1">
      <alignment horizontal="center" vertical="center" wrapText="1"/>
    </xf>
    <xf numFmtId="0" fontId="4" fillId="12" borderId="34" xfId="0" applyFont="1" applyFill="1" applyBorder="1" applyAlignment="1">
      <alignment horizontal="center" vertical="center" wrapText="1"/>
    </xf>
    <xf numFmtId="0" fontId="4" fillId="12" borderId="36" xfId="0" applyFont="1" applyFill="1" applyBorder="1" applyAlignment="1">
      <alignment horizontal="center" vertical="center" wrapText="1"/>
    </xf>
    <xf numFmtId="0" fontId="4" fillId="12" borderId="37" xfId="0" applyFont="1" applyFill="1" applyBorder="1" applyAlignment="1">
      <alignment horizontal="center" vertical="center" wrapText="1"/>
    </xf>
    <xf numFmtId="0" fontId="4" fillId="12" borderId="38" xfId="0" applyFont="1" applyFill="1" applyBorder="1" applyAlignment="1">
      <alignment horizontal="center" vertical="center" wrapText="1"/>
    </xf>
    <xf numFmtId="0" fontId="4" fillId="12" borderId="39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4" fillId="12" borderId="40" xfId="0" applyFont="1" applyFill="1" applyBorder="1" applyAlignment="1">
      <alignment horizontal="center" vertical="center" wrapText="1"/>
    </xf>
    <xf numFmtId="0" fontId="4" fillId="12" borderId="41" xfId="0" applyFont="1" applyFill="1" applyBorder="1" applyAlignment="1">
      <alignment horizontal="center" vertical="center" wrapText="1"/>
    </xf>
    <xf numFmtId="0" fontId="4" fillId="12" borderId="82" xfId="0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4" fillId="12" borderId="57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64" xfId="0" applyFill="1" applyBorder="1" applyAlignment="1">
      <alignment vertical="center"/>
    </xf>
    <xf numFmtId="0" fontId="13" fillId="7" borderId="9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 wrapText="1"/>
    </xf>
    <xf numFmtId="0" fontId="4" fillId="12" borderId="103" xfId="0" applyFont="1" applyFill="1" applyBorder="1" applyAlignment="1">
      <alignment horizontal="center" vertical="center" wrapText="1"/>
    </xf>
    <xf numFmtId="0" fontId="4" fillId="6" borderId="57" xfId="0" applyFont="1" applyFill="1" applyBorder="1" applyAlignment="1">
      <alignment horizontal="center" vertical="center" wrapText="1"/>
    </xf>
    <xf numFmtId="0" fontId="4" fillId="6" borderId="102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13" fillId="6" borderId="51" xfId="0" applyFont="1" applyFill="1" applyBorder="1" applyAlignment="1">
      <alignment horizontal="center" vertical="center"/>
    </xf>
    <xf numFmtId="0" fontId="13" fillId="6" borderId="5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43" xfId="0" applyFont="1" applyFill="1" applyBorder="1" applyAlignment="1">
      <alignment horizontal="center" vertical="center" wrapText="1"/>
    </xf>
    <xf numFmtId="0" fontId="13" fillId="9" borderId="5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1" fontId="2" fillId="0" borderId="12" xfId="1" applyFont="1" applyFill="1" applyBorder="1" applyAlignment="1">
      <alignment horizontal="center" vertical="center" wrapText="1"/>
    </xf>
    <xf numFmtId="41" fontId="2" fillId="0" borderId="16" xfId="1" applyFont="1" applyFill="1" applyBorder="1" applyAlignment="1">
      <alignment horizontal="center" vertical="center" wrapText="1"/>
    </xf>
    <xf numFmtId="41" fontId="2" fillId="0" borderId="13" xfId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89" xfId="0" applyFont="1" applyBorder="1" applyAlignment="1">
      <alignment horizontal="left" vertical="center" wrapText="1"/>
    </xf>
    <xf numFmtId="0" fontId="2" fillId="15" borderId="10" xfId="0" applyFont="1" applyFill="1" applyBorder="1" applyAlignment="1">
      <alignment horizontal="left" vertical="center"/>
    </xf>
    <xf numFmtId="0" fontId="2" fillId="15" borderId="17" xfId="0" applyFont="1" applyFill="1" applyBorder="1" applyAlignment="1">
      <alignment horizontal="left" vertical="center"/>
    </xf>
    <xf numFmtId="0" fontId="2" fillId="15" borderId="4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 shrinkToFit="1"/>
    </xf>
    <xf numFmtId="0" fontId="2" fillId="0" borderId="89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11" borderId="10" xfId="0" applyFont="1" applyFill="1" applyBorder="1" applyAlignment="1">
      <alignment vertical="center"/>
    </xf>
    <xf numFmtId="0" fontId="2" fillId="11" borderId="17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2" fillId="11" borderId="69" xfId="0" applyFont="1" applyFill="1" applyBorder="1" applyAlignment="1">
      <alignment vertical="center"/>
    </xf>
    <xf numFmtId="0" fontId="2" fillId="11" borderId="64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15" borderId="71" xfId="0" applyFont="1" applyFill="1" applyBorder="1" applyAlignment="1">
      <alignment vertical="center"/>
    </xf>
    <xf numFmtId="0" fontId="2" fillId="15" borderId="79" xfId="0" applyFont="1" applyFill="1" applyBorder="1" applyAlignment="1">
      <alignment vertical="center"/>
    </xf>
    <xf numFmtId="0" fontId="2" fillId="15" borderId="80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2" fillId="11" borderId="14" xfId="0" applyFont="1" applyFill="1" applyBorder="1" applyAlignment="1">
      <alignment vertical="center"/>
    </xf>
    <xf numFmtId="0" fontId="2" fillId="11" borderId="9" xfId="0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4" fillId="6" borderId="20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40" xfId="0" applyFont="1" applyFill="1" applyBorder="1" applyAlignment="1">
      <alignment horizontal="center" vertical="center" wrapText="1"/>
    </xf>
    <xf numFmtId="0" fontId="14" fillId="6" borderId="93" xfId="0" applyFont="1" applyFill="1" applyBorder="1" applyAlignment="1">
      <alignment horizontal="center" vertical="center" wrapText="1"/>
    </xf>
    <xf numFmtId="0" fontId="14" fillId="6" borderId="94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colors>
    <mruColors>
      <color rgb="FF0000FF"/>
      <color rgb="FFCCCCFF"/>
      <color rgb="FFCC00FF"/>
      <color rgb="FF6600FF"/>
      <color rgb="FFFFFF66"/>
      <color rgb="FFFF7C80"/>
      <color rgb="FFFFFFCC"/>
      <color rgb="FF0BA54D"/>
      <color rgb="FFCCE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S146"/>
  <sheetViews>
    <sheetView zoomScale="85" zoomScaleNormal="85" workbookViewId="0">
      <pane xSplit="10" ySplit="5" topLeftCell="K6" activePane="bottomRight" state="frozen"/>
      <selection activeCell="K19" sqref="K19"/>
      <selection pane="topRight" activeCell="K19" sqref="K19"/>
      <selection pane="bottomLeft" activeCell="K19" sqref="K19"/>
      <selection pane="bottomRight" activeCell="T9" sqref="T9:T10"/>
    </sheetView>
  </sheetViews>
  <sheetFormatPr defaultColWidth="8.75" defaultRowHeight="13.5" x14ac:dyDescent="0.3"/>
  <cols>
    <col min="1" max="4" width="2.125" style="66" customWidth="1"/>
    <col min="5" max="6" width="17.875" style="66" hidden="1" customWidth="1"/>
    <col min="7" max="7" width="29.25" style="66" customWidth="1"/>
    <col min="8" max="8" width="4.75" style="66" bestFit="1" customWidth="1"/>
    <col min="9" max="9" width="23.625" style="66" customWidth="1"/>
    <col min="10" max="10" width="10.875" style="6" customWidth="1"/>
    <col min="11" max="11" width="6.125" style="6" customWidth="1"/>
    <col min="12" max="12" width="5" style="72" customWidth="1"/>
    <col min="13" max="14" width="6.375" style="6" customWidth="1"/>
    <col min="15" max="15" width="5.5" style="72" customWidth="1"/>
    <col min="16" max="17" width="7.625" style="72" customWidth="1"/>
    <col min="18" max="18" width="6.625" style="72" customWidth="1"/>
    <col min="19" max="20" width="7.5" style="72" customWidth="1"/>
    <col min="21" max="21" width="5.125" style="71" customWidth="1"/>
    <col min="22" max="23" width="5.75" style="71" customWidth="1"/>
    <col min="24" max="26" width="6.5" style="71" customWidth="1"/>
    <col min="27" max="28" width="7.625" style="71" customWidth="1"/>
    <col min="29" max="29" width="56" style="71" customWidth="1"/>
    <col min="30" max="30" width="32.75" style="49" customWidth="1"/>
    <col min="31" max="31" width="8.5" style="49" hidden="1" customWidth="1"/>
    <col min="32" max="32" width="27.375" style="49" hidden="1" customWidth="1"/>
    <col min="33" max="33" width="8.25" style="49" hidden="1" customWidth="1"/>
    <col min="34" max="34" width="8.75" style="49" hidden="1" customWidth="1"/>
    <col min="35" max="35" width="7.25" style="49" hidden="1" customWidth="1"/>
    <col min="36" max="36" width="8.875" style="49" hidden="1" customWidth="1"/>
    <col min="37" max="38" width="8.5" style="49" hidden="1" customWidth="1"/>
    <col min="39" max="39" width="9.25" style="49" hidden="1" customWidth="1"/>
    <col min="40" max="40" width="8.75" style="49" hidden="1" customWidth="1"/>
    <col min="41" max="41" width="7.625" style="49" hidden="1" customWidth="1"/>
    <col min="42" max="42" width="8.25" style="49" hidden="1" customWidth="1"/>
    <col min="43" max="43" width="8.625" style="49" hidden="1" customWidth="1"/>
    <col min="44" max="44" width="14.75" style="49" hidden="1" customWidth="1"/>
    <col min="45" max="45" width="8.75" style="68" hidden="1" customWidth="1"/>
    <col min="46" max="16384" width="8.75" style="66"/>
  </cols>
  <sheetData>
    <row r="1" spans="1:45" ht="33.6" customHeight="1" thickBot="1" x14ac:dyDescent="0.35">
      <c r="A1" s="21" t="s">
        <v>421</v>
      </c>
      <c r="AL1" s="275"/>
      <c r="AM1" s="645" t="s">
        <v>110</v>
      </c>
      <c r="AN1" s="645"/>
      <c r="AO1" s="645"/>
      <c r="AP1" s="645"/>
      <c r="AQ1" s="645"/>
      <c r="AR1" s="47"/>
    </row>
    <row r="2" spans="1:45" ht="19.149999999999999" customHeight="1" thickBot="1" x14ac:dyDescent="0.35">
      <c r="A2" s="33" t="s">
        <v>111</v>
      </c>
      <c r="L2" s="122" t="s">
        <v>112</v>
      </c>
      <c r="X2" s="66"/>
      <c r="Y2" s="66"/>
      <c r="Z2" s="66"/>
      <c r="AG2" s="646" t="s">
        <v>113</v>
      </c>
      <c r="AH2" s="647"/>
      <c r="AI2" s="647"/>
      <c r="AJ2" s="647"/>
      <c r="AK2" s="647"/>
      <c r="AL2" s="648"/>
      <c r="AM2" s="649" t="s">
        <v>114</v>
      </c>
      <c r="AN2" s="650"/>
      <c r="AO2" s="650"/>
      <c r="AP2" s="650"/>
      <c r="AQ2" s="651"/>
      <c r="AR2" s="48"/>
    </row>
    <row r="3" spans="1:45" ht="19.149999999999999" customHeight="1" x14ac:dyDescent="0.3">
      <c r="A3" s="652" t="s">
        <v>115</v>
      </c>
      <c r="B3" s="653"/>
      <c r="C3" s="653"/>
      <c r="D3" s="653"/>
      <c r="E3" s="483"/>
      <c r="F3" s="483"/>
      <c r="G3" s="656" t="s">
        <v>19</v>
      </c>
      <c r="H3" s="658" t="s">
        <v>0</v>
      </c>
      <c r="I3" s="658" t="s">
        <v>422</v>
      </c>
      <c r="J3" s="658" t="s">
        <v>1</v>
      </c>
      <c r="K3" s="660" t="s">
        <v>116</v>
      </c>
      <c r="L3" s="653"/>
      <c r="M3" s="656"/>
      <c r="N3" s="661" t="s">
        <v>117</v>
      </c>
      <c r="O3" s="662"/>
      <c r="P3" s="663"/>
      <c r="Q3" s="661" t="s">
        <v>118</v>
      </c>
      <c r="R3" s="662"/>
      <c r="S3" s="663"/>
      <c r="T3" s="661" t="s">
        <v>119</v>
      </c>
      <c r="U3" s="662"/>
      <c r="V3" s="663"/>
      <c r="W3" s="661" t="s">
        <v>120</v>
      </c>
      <c r="X3" s="662"/>
      <c r="Y3" s="663"/>
      <c r="Z3" s="661" t="s">
        <v>121</v>
      </c>
      <c r="AA3" s="662"/>
      <c r="AB3" s="663"/>
      <c r="AC3" s="658" t="s">
        <v>412</v>
      </c>
      <c r="AD3" s="671" t="s">
        <v>411</v>
      </c>
      <c r="AE3" s="673" t="s">
        <v>122</v>
      </c>
      <c r="AF3" s="675" t="s">
        <v>123</v>
      </c>
      <c r="AG3" s="669" t="s">
        <v>124</v>
      </c>
      <c r="AH3" s="670" t="s">
        <v>125</v>
      </c>
      <c r="AI3" s="670" t="s">
        <v>126</v>
      </c>
      <c r="AJ3" s="670" t="s">
        <v>127</v>
      </c>
      <c r="AK3" s="670"/>
      <c r="AL3" s="682" t="s">
        <v>128</v>
      </c>
      <c r="AM3" s="684" t="s">
        <v>124</v>
      </c>
      <c r="AN3" s="664" t="s">
        <v>125</v>
      </c>
      <c r="AO3" s="664" t="s">
        <v>126</v>
      </c>
      <c r="AP3" s="664" t="s">
        <v>127</v>
      </c>
      <c r="AQ3" s="665"/>
      <c r="AR3" s="677" t="s">
        <v>129</v>
      </c>
    </row>
    <row r="4" spans="1:45" ht="14.45" customHeight="1" thickBot="1" x14ac:dyDescent="0.35">
      <c r="A4" s="654"/>
      <c r="B4" s="655"/>
      <c r="C4" s="655"/>
      <c r="D4" s="655"/>
      <c r="E4" s="484"/>
      <c r="F4" s="484"/>
      <c r="G4" s="657"/>
      <c r="H4" s="659"/>
      <c r="I4" s="659"/>
      <c r="J4" s="659"/>
      <c r="K4" s="485">
        <v>2019</v>
      </c>
      <c r="L4" s="486">
        <v>2018</v>
      </c>
      <c r="M4" s="485">
        <v>2017</v>
      </c>
      <c r="N4" s="485">
        <v>2019</v>
      </c>
      <c r="O4" s="486">
        <v>2018</v>
      </c>
      <c r="P4" s="485">
        <v>2017</v>
      </c>
      <c r="Q4" s="485">
        <v>2019</v>
      </c>
      <c r="R4" s="486">
        <v>2018</v>
      </c>
      <c r="S4" s="485">
        <v>2017</v>
      </c>
      <c r="T4" s="485">
        <v>2019</v>
      </c>
      <c r="U4" s="486">
        <v>2018</v>
      </c>
      <c r="V4" s="485">
        <v>2017</v>
      </c>
      <c r="W4" s="485">
        <v>2019</v>
      </c>
      <c r="X4" s="486">
        <v>2018</v>
      </c>
      <c r="Y4" s="485">
        <v>2017</v>
      </c>
      <c r="Z4" s="485">
        <v>2019</v>
      </c>
      <c r="AA4" s="486">
        <v>2018</v>
      </c>
      <c r="AB4" s="485">
        <v>2017</v>
      </c>
      <c r="AC4" s="659"/>
      <c r="AD4" s="672"/>
      <c r="AE4" s="674"/>
      <c r="AF4" s="676"/>
      <c r="AG4" s="669"/>
      <c r="AH4" s="670"/>
      <c r="AI4" s="670"/>
      <c r="AJ4" s="276" t="s">
        <v>130</v>
      </c>
      <c r="AK4" s="276" t="s">
        <v>131</v>
      </c>
      <c r="AL4" s="683"/>
      <c r="AM4" s="684"/>
      <c r="AN4" s="664"/>
      <c r="AO4" s="664"/>
      <c r="AP4" s="277" t="s">
        <v>130</v>
      </c>
      <c r="AQ4" s="278" t="s">
        <v>131</v>
      </c>
      <c r="AR4" s="678"/>
    </row>
    <row r="5" spans="1:45" ht="18.75" customHeight="1" thickTop="1" x14ac:dyDescent="0.3">
      <c r="A5" s="487" t="s">
        <v>111</v>
      </c>
      <c r="B5" s="488"/>
      <c r="C5" s="488"/>
      <c r="D5" s="488"/>
      <c r="E5" s="488"/>
      <c r="F5" s="488"/>
      <c r="G5" s="489" t="s">
        <v>132</v>
      </c>
      <c r="H5" s="490"/>
      <c r="I5" s="490"/>
      <c r="J5" s="490"/>
      <c r="K5" s="490"/>
      <c r="L5" s="491">
        <f>L6+L15+L120</f>
        <v>96</v>
      </c>
      <c r="M5" s="491">
        <f>M6+M15+M120</f>
        <v>86</v>
      </c>
      <c r="N5" s="491"/>
      <c r="O5" s="491" t="s">
        <v>109</v>
      </c>
      <c r="P5" s="491" t="s">
        <v>109</v>
      </c>
      <c r="Q5" s="491"/>
      <c r="R5" s="491" t="s">
        <v>109</v>
      </c>
      <c r="S5" s="491" t="s">
        <v>109</v>
      </c>
      <c r="T5" s="491"/>
      <c r="U5" s="491">
        <f>U6+U15+U120</f>
        <v>154</v>
      </c>
      <c r="V5" s="491">
        <f>V6+V15+V120</f>
        <v>132</v>
      </c>
      <c r="W5" s="491"/>
      <c r="X5" s="491">
        <f>X6+X15+X120</f>
        <v>4210</v>
      </c>
      <c r="Y5" s="491">
        <f>Y6+Y15+Y120</f>
        <v>3690</v>
      </c>
      <c r="Z5" s="491"/>
      <c r="AA5" s="491">
        <f>AA6+AA15+AA120</f>
        <v>12405</v>
      </c>
      <c r="AB5" s="491">
        <f>AB6+AB15+AB120</f>
        <v>11835</v>
      </c>
      <c r="AC5" s="492"/>
      <c r="AD5" s="493"/>
      <c r="AE5" s="285"/>
      <c r="AF5" s="236"/>
      <c r="AG5" s="167" t="e">
        <f t="shared" ref="AG5:AG12" si="0">SUM(AH5:AK5)</f>
        <v>#REF!</v>
      </c>
      <c r="AH5" s="168" t="e">
        <f>AH6+AH15+AH87+#REF!+#REF!+#REF!</f>
        <v>#REF!</v>
      </c>
      <c r="AI5" s="168" t="e">
        <f>AI6+AI15+AI87+#REF!+#REF!+#REF!</f>
        <v>#REF!</v>
      </c>
      <c r="AJ5" s="168" t="e">
        <f>AJ6+AJ15+AJ87+#REF!+#REF!+#REF!</f>
        <v>#REF!</v>
      </c>
      <c r="AK5" s="168" t="e">
        <f>AK6+AK15+AK87+#REF!+#REF!+#REF!</f>
        <v>#REF!</v>
      </c>
      <c r="AL5" s="169" t="e">
        <f>AL6+AL15+AL87+#REF!+#REF!+#REF!</f>
        <v>#REF!</v>
      </c>
      <c r="AM5" s="170"/>
      <c r="AN5" s="168"/>
      <c r="AO5" s="168"/>
      <c r="AP5" s="168"/>
      <c r="AQ5" s="171"/>
      <c r="AR5" s="172"/>
    </row>
    <row r="6" spans="1:45" ht="18.75" customHeight="1" x14ac:dyDescent="0.3">
      <c r="A6" s="679" t="s">
        <v>60</v>
      </c>
      <c r="B6" s="680"/>
      <c r="C6" s="680"/>
      <c r="D6" s="680"/>
      <c r="E6" s="680"/>
      <c r="F6" s="680"/>
      <c r="G6" s="681"/>
      <c r="H6" s="494"/>
      <c r="I6" s="494"/>
      <c r="J6" s="494"/>
      <c r="K6" s="494"/>
      <c r="L6" s="29">
        <f>SUM(L7:L14)</f>
        <v>8</v>
      </c>
      <c r="M6" s="29">
        <f t="shared" ref="M6:AB6" si="1">SUM(M7:M14)</f>
        <v>8</v>
      </c>
      <c r="N6" s="29"/>
      <c r="O6" s="29">
        <f t="shared" si="1"/>
        <v>0</v>
      </c>
      <c r="P6" s="29">
        <f t="shared" si="1"/>
        <v>0</v>
      </c>
      <c r="Q6" s="29"/>
      <c r="R6" s="29">
        <f t="shared" si="1"/>
        <v>0</v>
      </c>
      <c r="S6" s="29">
        <f t="shared" si="1"/>
        <v>0</v>
      </c>
      <c r="T6" s="29"/>
      <c r="U6" s="29">
        <f t="shared" si="1"/>
        <v>0</v>
      </c>
      <c r="V6" s="29">
        <f t="shared" si="1"/>
        <v>0</v>
      </c>
      <c r="W6" s="29"/>
      <c r="X6" s="29">
        <f t="shared" si="1"/>
        <v>0</v>
      </c>
      <c r="Y6" s="29">
        <f t="shared" si="1"/>
        <v>0</v>
      </c>
      <c r="Z6" s="29"/>
      <c r="AA6" s="29">
        <f t="shared" si="1"/>
        <v>0</v>
      </c>
      <c r="AB6" s="29">
        <f t="shared" si="1"/>
        <v>0</v>
      </c>
      <c r="AC6" s="352"/>
      <c r="AD6" s="495">
        <f>SUM(AD11:AD14)</f>
        <v>0</v>
      </c>
      <c r="AE6" s="286"/>
      <c r="AF6" s="237"/>
      <c r="AG6" s="158">
        <f t="shared" si="0"/>
        <v>11316</v>
      </c>
      <c r="AH6" s="173">
        <f>SUM(AH11:AH14)</f>
        <v>7414</v>
      </c>
      <c r="AI6" s="173">
        <f>SUM(AI11:AI14)</f>
        <v>250</v>
      </c>
      <c r="AJ6" s="173">
        <f>SUM(AJ11:AJ14)</f>
        <v>2930</v>
      </c>
      <c r="AK6" s="173">
        <f>SUM(AK11:AK14)</f>
        <v>722</v>
      </c>
      <c r="AL6" s="174">
        <f>SUM(AL11:AL14)</f>
        <v>21226</v>
      </c>
      <c r="AM6" s="159"/>
      <c r="AN6" s="173"/>
      <c r="AO6" s="173"/>
      <c r="AP6" s="173"/>
      <c r="AQ6" s="175"/>
      <c r="AR6" s="176"/>
    </row>
    <row r="7" spans="1:45" ht="23.25" customHeight="1" x14ac:dyDescent="0.3">
      <c r="A7" s="19"/>
      <c r="B7" s="12"/>
      <c r="C7" s="12"/>
      <c r="D7" s="38"/>
      <c r="E7" s="12" t="s">
        <v>81</v>
      </c>
      <c r="F7" s="3"/>
      <c r="G7" s="181" t="s">
        <v>20</v>
      </c>
      <c r="H7" s="43"/>
      <c r="I7" s="43"/>
      <c r="J7" s="177" t="s">
        <v>21</v>
      </c>
      <c r="K7" s="177"/>
      <c r="L7" s="44">
        <v>1</v>
      </c>
      <c r="M7" s="44">
        <v>1</v>
      </c>
      <c r="N7" s="44"/>
      <c r="O7" s="44" t="s">
        <v>413</v>
      </c>
      <c r="P7" s="44" t="s">
        <v>49</v>
      </c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348"/>
      <c r="AD7" s="238"/>
      <c r="AE7" s="287"/>
      <c r="AF7" s="238" t="s">
        <v>100</v>
      </c>
      <c r="AG7" s="86">
        <f t="shared" si="0"/>
        <v>24281</v>
      </c>
      <c r="AH7" s="127">
        <v>14000</v>
      </c>
      <c r="AI7" s="127">
        <v>565</v>
      </c>
      <c r="AJ7" s="127">
        <v>3960</v>
      </c>
      <c r="AK7" s="127">
        <v>5756</v>
      </c>
      <c r="AL7" s="115"/>
      <c r="AM7" s="52"/>
      <c r="AN7" s="79"/>
      <c r="AO7" s="79"/>
      <c r="AP7" s="79"/>
      <c r="AQ7" s="54"/>
      <c r="AR7" s="93"/>
      <c r="AS7" s="68" t="s">
        <v>73</v>
      </c>
    </row>
    <row r="8" spans="1:45" s="129" customFormat="1" ht="23.25" customHeight="1" x14ac:dyDescent="0.3">
      <c r="A8" s="138"/>
      <c r="B8" s="139"/>
      <c r="C8" s="139"/>
      <c r="D8" s="140"/>
      <c r="E8" s="12" t="s">
        <v>82</v>
      </c>
      <c r="F8" s="3"/>
      <c r="G8" s="130" t="s">
        <v>416</v>
      </c>
      <c r="H8" s="131"/>
      <c r="I8" s="131"/>
      <c r="J8" s="178" t="s">
        <v>68</v>
      </c>
      <c r="K8" s="178"/>
      <c r="L8" s="132">
        <v>1</v>
      </c>
      <c r="M8" s="132">
        <v>1</v>
      </c>
      <c r="N8" s="132"/>
      <c r="O8" s="132" t="s">
        <v>55</v>
      </c>
      <c r="P8" s="132" t="s">
        <v>71</v>
      </c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349"/>
      <c r="AD8" s="239" t="s">
        <v>99</v>
      </c>
      <c r="AE8" s="288" t="s">
        <v>73</v>
      </c>
      <c r="AF8" s="239" t="s">
        <v>101</v>
      </c>
      <c r="AG8" s="133">
        <f t="shared" si="0"/>
        <v>9129</v>
      </c>
      <c r="AH8" s="134">
        <v>5688</v>
      </c>
      <c r="AI8" s="134">
        <v>125</v>
      </c>
      <c r="AJ8" s="134">
        <v>1958</v>
      </c>
      <c r="AK8" s="134">
        <v>1358</v>
      </c>
      <c r="AL8" s="135"/>
      <c r="AM8" s="136"/>
      <c r="AN8" s="134"/>
      <c r="AO8" s="134"/>
      <c r="AP8" s="134"/>
      <c r="AQ8" s="135"/>
      <c r="AR8" s="137"/>
    </row>
    <row r="9" spans="1:45" ht="23.25" customHeight="1" x14ac:dyDescent="0.3">
      <c r="A9" s="19"/>
      <c r="B9" s="12"/>
      <c r="C9" s="12"/>
      <c r="D9" s="38"/>
      <c r="E9" s="12" t="s">
        <v>83</v>
      </c>
      <c r="F9" s="3"/>
      <c r="G9" s="182" t="s">
        <v>61</v>
      </c>
      <c r="H9" s="153"/>
      <c r="I9" s="153"/>
      <c r="J9" s="179" t="s">
        <v>22</v>
      </c>
      <c r="K9" s="179"/>
      <c r="L9" s="147">
        <v>1</v>
      </c>
      <c r="M9" s="147">
        <v>1</v>
      </c>
      <c r="N9" s="147"/>
      <c r="O9" s="147" t="s">
        <v>52</v>
      </c>
      <c r="P9" s="147" t="s">
        <v>52</v>
      </c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350"/>
      <c r="AD9" s="240"/>
      <c r="AE9" s="289" t="s">
        <v>73</v>
      </c>
      <c r="AF9" s="240"/>
      <c r="AG9" s="128">
        <f t="shared" si="0"/>
        <v>4500</v>
      </c>
      <c r="AH9" s="148">
        <v>3500</v>
      </c>
      <c r="AI9" s="148"/>
      <c r="AJ9" s="148">
        <v>700</v>
      </c>
      <c r="AK9" s="148">
        <v>300</v>
      </c>
      <c r="AL9" s="149"/>
      <c r="AM9" s="126"/>
      <c r="AN9" s="150"/>
      <c r="AO9" s="150"/>
      <c r="AP9" s="150"/>
      <c r="AQ9" s="151"/>
      <c r="AR9" s="152"/>
      <c r="AS9" s="68" t="s">
        <v>73</v>
      </c>
    </row>
    <row r="10" spans="1:45" ht="23.25" customHeight="1" x14ac:dyDescent="0.3">
      <c r="A10" s="19"/>
      <c r="B10" s="12"/>
      <c r="C10" s="12"/>
      <c r="D10" s="38"/>
      <c r="E10" s="12" t="s">
        <v>84</v>
      </c>
      <c r="F10" s="3"/>
      <c r="G10" s="181" t="s">
        <v>23</v>
      </c>
      <c r="H10" s="43"/>
      <c r="I10" s="43"/>
      <c r="J10" s="177" t="s">
        <v>24</v>
      </c>
      <c r="K10" s="177"/>
      <c r="L10" s="44">
        <v>1</v>
      </c>
      <c r="M10" s="44">
        <v>1</v>
      </c>
      <c r="N10" s="44"/>
      <c r="O10" s="44" t="s">
        <v>55</v>
      </c>
      <c r="P10" s="44" t="s">
        <v>55</v>
      </c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348"/>
      <c r="AD10" s="238"/>
      <c r="AE10" s="287"/>
      <c r="AF10" s="238"/>
      <c r="AG10" s="82">
        <f t="shared" si="0"/>
        <v>0</v>
      </c>
      <c r="AH10" s="79"/>
      <c r="AI10" s="79"/>
      <c r="AJ10" s="79"/>
      <c r="AK10" s="79"/>
      <c r="AL10" s="115"/>
      <c r="AM10" s="52"/>
      <c r="AN10" s="79"/>
      <c r="AO10" s="79"/>
      <c r="AP10" s="79"/>
      <c r="AQ10" s="54"/>
      <c r="AR10" s="102" t="s">
        <v>65</v>
      </c>
    </row>
    <row r="11" spans="1:45" ht="23.25" customHeight="1" x14ac:dyDescent="0.3">
      <c r="A11" s="15"/>
      <c r="B11" s="9"/>
      <c r="C11" s="9"/>
      <c r="D11" s="5"/>
      <c r="E11" s="12" t="s">
        <v>85</v>
      </c>
      <c r="F11" s="3"/>
      <c r="G11" s="28" t="s">
        <v>50</v>
      </c>
      <c r="H11" s="43"/>
      <c r="I11" s="43"/>
      <c r="J11" s="177" t="s">
        <v>51</v>
      </c>
      <c r="K11" s="177"/>
      <c r="L11" s="44">
        <v>1</v>
      </c>
      <c r="M11" s="44">
        <v>1</v>
      </c>
      <c r="N11" s="44"/>
      <c r="O11" s="44" t="s">
        <v>52</v>
      </c>
      <c r="P11" s="44" t="s">
        <v>52</v>
      </c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348"/>
      <c r="AD11" s="238"/>
      <c r="AE11" s="287" t="s">
        <v>73</v>
      </c>
      <c r="AF11" s="238" t="s">
        <v>103</v>
      </c>
      <c r="AG11" s="82">
        <f t="shared" si="0"/>
        <v>0</v>
      </c>
      <c r="AH11" s="79"/>
      <c r="AI11" s="79"/>
      <c r="AJ11" s="79"/>
      <c r="AK11" s="79"/>
      <c r="AL11" s="115"/>
      <c r="AM11" s="52"/>
      <c r="AN11" s="79"/>
      <c r="AO11" s="79"/>
      <c r="AP11" s="79"/>
      <c r="AQ11" s="54"/>
      <c r="AR11" s="93"/>
      <c r="AS11" s="68" t="s">
        <v>73</v>
      </c>
    </row>
    <row r="12" spans="1:45" ht="23.25" customHeight="1" x14ac:dyDescent="0.3">
      <c r="A12" s="15"/>
      <c r="B12" s="9"/>
      <c r="C12" s="9"/>
      <c r="D12" s="5"/>
      <c r="E12" s="12" t="s">
        <v>86</v>
      </c>
      <c r="F12" s="3"/>
      <c r="G12" s="28" t="s">
        <v>53</v>
      </c>
      <c r="H12" s="43"/>
      <c r="I12" s="43"/>
      <c r="J12" s="177" t="s">
        <v>54</v>
      </c>
      <c r="K12" s="177"/>
      <c r="L12" s="44">
        <v>1</v>
      </c>
      <c r="M12" s="44">
        <v>1</v>
      </c>
      <c r="N12" s="44"/>
      <c r="O12" s="44" t="s">
        <v>52</v>
      </c>
      <c r="P12" s="44" t="s">
        <v>72</v>
      </c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348"/>
      <c r="AD12" s="238"/>
      <c r="AE12" s="287" t="s">
        <v>73</v>
      </c>
      <c r="AF12" s="238" t="s">
        <v>102</v>
      </c>
      <c r="AG12" s="82">
        <f t="shared" si="0"/>
        <v>8540</v>
      </c>
      <c r="AH12" s="79">
        <v>6412</v>
      </c>
      <c r="AI12" s="79">
        <v>250</v>
      </c>
      <c r="AJ12" s="79">
        <v>1622</v>
      </c>
      <c r="AK12" s="79">
        <v>256</v>
      </c>
      <c r="AL12" s="115"/>
      <c r="AM12" s="52"/>
      <c r="AN12" s="79"/>
      <c r="AO12" s="79"/>
      <c r="AP12" s="79"/>
      <c r="AQ12" s="54"/>
      <c r="AR12" s="93"/>
      <c r="AS12" s="68" t="s">
        <v>73</v>
      </c>
    </row>
    <row r="13" spans="1:45" s="42" customFormat="1" ht="40.5" x14ac:dyDescent="0.3">
      <c r="A13" s="138"/>
      <c r="B13" s="139"/>
      <c r="C13" s="139"/>
      <c r="D13" s="140"/>
      <c r="E13" s="12" t="s">
        <v>87</v>
      </c>
      <c r="F13" s="3"/>
      <c r="G13" s="141" t="s">
        <v>74</v>
      </c>
      <c r="H13" s="34"/>
      <c r="I13" s="34"/>
      <c r="J13" s="180" t="s">
        <v>69</v>
      </c>
      <c r="K13" s="180"/>
      <c r="L13" s="110">
        <v>1</v>
      </c>
      <c r="M13" s="110">
        <v>1</v>
      </c>
      <c r="N13" s="110"/>
      <c r="O13" s="110" t="s">
        <v>75</v>
      </c>
      <c r="P13" s="110" t="s">
        <v>59</v>
      </c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351" t="s">
        <v>485</v>
      </c>
      <c r="AD13" s="36" t="s">
        <v>70</v>
      </c>
      <c r="AE13" s="290"/>
      <c r="AF13" s="36"/>
      <c r="AG13" s="142"/>
      <c r="AH13" s="143"/>
      <c r="AI13" s="143"/>
      <c r="AJ13" s="143"/>
      <c r="AK13" s="143"/>
      <c r="AL13" s="144">
        <v>21226</v>
      </c>
      <c r="AM13" s="145"/>
      <c r="AN13" s="143"/>
      <c r="AO13" s="143"/>
      <c r="AP13" s="143"/>
      <c r="AQ13" s="144"/>
      <c r="AR13" s="146"/>
      <c r="AS13" s="42" t="s">
        <v>67</v>
      </c>
    </row>
    <row r="14" spans="1:45" ht="27" x14ac:dyDescent="0.3">
      <c r="A14" s="16"/>
      <c r="B14" s="10"/>
      <c r="C14" s="10"/>
      <c r="D14" s="4"/>
      <c r="E14" s="12" t="s">
        <v>88</v>
      </c>
      <c r="F14" s="219"/>
      <c r="G14" s="154" t="s">
        <v>25</v>
      </c>
      <c r="H14" s="43"/>
      <c r="I14" s="43"/>
      <c r="J14" s="177" t="s">
        <v>80</v>
      </c>
      <c r="K14" s="177"/>
      <c r="L14" s="44">
        <v>1</v>
      </c>
      <c r="M14" s="44">
        <v>1</v>
      </c>
      <c r="N14" s="44"/>
      <c r="O14" s="44" t="s">
        <v>75</v>
      </c>
      <c r="P14" s="44" t="s">
        <v>59</v>
      </c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348" t="s">
        <v>486</v>
      </c>
      <c r="AD14" s="238"/>
      <c r="AE14" s="287"/>
      <c r="AF14" s="36"/>
      <c r="AG14" s="82">
        <f>SUM(AH14:AK14)</f>
        <v>2776</v>
      </c>
      <c r="AH14" s="79">
        <v>1002</v>
      </c>
      <c r="AI14" s="79"/>
      <c r="AJ14" s="79">
        <v>1308</v>
      </c>
      <c r="AK14" s="79">
        <v>466</v>
      </c>
      <c r="AL14" s="155" t="s">
        <v>70</v>
      </c>
      <c r="AM14" s="52"/>
      <c r="AN14" s="79"/>
      <c r="AO14" s="79"/>
      <c r="AP14" s="79"/>
      <c r="AQ14" s="54"/>
      <c r="AR14" s="102" t="s">
        <v>66</v>
      </c>
      <c r="AS14" s="68" t="s">
        <v>67</v>
      </c>
    </row>
    <row r="15" spans="1:45" ht="18.75" customHeight="1" x14ac:dyDescent="0.3">
      <c r="A15" s="496" t="s">
        <v>58</v>
      </c>
      <c r="B15" s="497"/>
      <c r="C15" s="497"/>
      <c r="D15" s="498"/>
      <c r="E15" s="498"/>
      <c r="F15" s="498"/>
      <c r="G15" s="499"/>
      <c r="H15" s="494"/>
      <c r="I15" s="494"/>
      <c r="J15" s="494"/>
      <c r="K15" s="494"/>
      <c r="L15" s="500">
        <f>L16+L37+L56+L70+L87+L95+L99</f>
        <v>85</v>
      </c>
      <c r="M15" s="500">
        <f>M16+M37+M56+M70+M87+M95+M99</f>
        <v>75</v>
      </c>
      <c r="N15" s="500"/>
      <c r="O15" s="500">
        <f>O16+O37+O56+O70+O87+O95+O99</f>
        <v>213</v>
      </c>
      <c r="P15" s="500">
        <f>P16+P37+P56+P70+P87+P95+P99</f>
        <v>207</v>
      </c>
      <c r="Q15" s="500"/>
      <c r="R15" s="500">
        <f>R16+R37+R56+R70+R87+R95+R99</f>
        <v>1810</v>
      </c>
      <c r="S15" s="500">
        <f>S16+S37+S56+S70+S87+S95+S99</f>
        <v>1600</v>
      </c>
      <c r="T15" s="500"/>
      <c r="U15" s="500">
        <f>U16+U37+U56+U70+U87+U95+U99</f>
        <v>147</v>
      </c>
      <c r="V15" s="500">
        <f>V16+V37+V56+V70+V87+V95+V99</f>
        <v>126</v>
      </c>
      <c r="W15" s="500"/>
      <c r="X15" s="500">
        <f>X16+X37+X56+X70+X87+X95+X99</f>
        <v>3950</v>
      </c>
      <c r="Y15" s="500">
        <f>Y16+Y37+Y56+Y70+Y87+Y95+Y99</f>
        <v>3490</v>
      </c>
      <c r="Z15" s="500"/>
      <c r="AA15" s="500">
        <f>AA16+AA37+AA56+AA70+AA87+AA95+AA99</f>
        <v>11645</v>
      </c>
      <c r="AB15" s="500">
        <f>AB16+AB37+AB56+AB70+AB87+AB95+AB99</f>
        <v>11255</v>
      </c>
      <c r="AC15" s="501"/>
      <c r="AD15" s="495"/>
      <c r="AE15" s="286"/>
      <c r="AF15" s="237"/>
      <c r="AG15" s="81" t="e">
        <f>SUM(AH15:AK15)</f>
        <v>#REF!</v>
      </c>
      <c r="AH15" s="73" t="e">
        <f>AH16+AH56+AH95</f>
        <v>#REF!</v>
      </c>
      <c r="AI15" s="73" t="e">
        <f>AI16+AI56+AI95</f>
        <v>#REF!</v>
      </c>
      <c r="AJ15" s="73" t="e">
        <f>AJ16+AJ56+AJ95</f>
        <v>#REF!</v>
      </c>
      <c r="AK15" s="73" t="e">
        <f>AK16+AK56+AK95</f>
        <v>#REF!</v>
      </c>
      <c r="AL15" s="113" t="e">
        <f>AL16+AL56+AL95</f>
        <v>#REF!</v>
      </c>
      <c r="AM15" s="50"/>
      <c r="AN15" s="73"/>
      <c r="AO15" s="73"/>
      <c r="AP15" s="73"/>
      <c r="AQ15" s="51"/>
      <c r="AR15" s="91"/>
    </row>
    <row r="16" spans="1:45" ht="18.75" customHeight="1" x14ac:dyDescent="0.3">
      <c r="A16" s="17"/>
      <c r="B16" s="516" t="s">
        <v>106</v>
      </c>
      <c r="C16" s="517"/>
      <c r="D16" s="517"/>
      <c r="E16" s="517"/>
      <c r="F16" s="517"/>
      <c r="G16" s="518"/>
      <c r="H16" s="519"/>
      <c r="I16" s="519"/>
      <c r="J16" s="520"/>
      <c r="K16" s="520"/>
      <c r="L16" s="521">
        <f t="shared" ref="L16:AB16" si="2">L17+L32</f>
        <v>16</v>
      </c>
      <c r="M16" s="521">
        <f t="shared" si="2"/>
        <v>15</v>
      </c>
      <c r="N16" s="521"/>
      <c r="O16" s="521">
        <f t="shared" si="2"/>
        <v>49</v>
      </c>
      <c r="P16" s="521">
        <f t="shared" si="2"/>
        <v>47</v>
      </c>
      <c r="Q16" s="521"/>
      <c r="R16" s="521">
        <f t="shared" si="2"/>
        <v>490</v>
      </c>
      <c r="S16" s="521">
        <f t="shared" si="2"/>
        <v>445</v>
      </c>
      <c r="T16" s="521"/>
      <c r="U16" s="521">
        <f t="shared" si="2"/>
        <v>27</v>
      </c>
      <c r="V16" s="521">
        <f t="shared" si="2"/>
        <v>27</v>
      </c>
      <c r="W16" s="521"/>
      <c r="X16" s="521">
        <f t="shared" si="2"/>
        <v>830</v>
      </c>
      <c r="Y16" s="521">
        <f t="shared" si="2"/>
        <v>805</v>
      </c>
      <c r="Z16" s="521"/>
      <c r="AA16" s="521">
        <f t="shared" si="2"/>
        <v>2780</v>
      </c>
      <c r="AB16" s="521">
        <f t="shared" si="2"/>
        <v>2765</v>
      </c>
      <c r="AC16" s="522"/>
      <c r="AD16" s="523"/>
      <c r="AE16" s="291"/>
      <c r="AF16" s="241"/>
      <c r="AG16" s="83" t="e">
        <f>SUM(AH16:AK16)</f>
        <v>#REF!</v>
      </c>
      <c r="AH16" s="74" t="e">
        <f>AH32+AH38+#REF!</f>
        <v>#REF!</v>
      </c>
      <c r="AI16" s="74" t="e">
        <f>AI32+AI38+#REF!</f>
        <v>#REF!</v>
      </c>
      <c r="AJ16" s="74" t="e">
        <f>AJ32+AJ38+#REF!</f>
        <v>#REF!</v>
      </c>
      <c r="AK16" s="74" t="e">
        <f>AK32+AK38+#REF!</f>
        <v>#REF!</v>
      </c>
      <c r="AL16" s="116" t="e">
        <f>AL32+AL38+#REF!</f>
        <v>#REF!</v>
      </c>
      <c r="AM16" s="55"/>
      <c r="AN16" s="74"/>
      <c r="AO16" s="74"/>
      <c r="AP16" s="74"/>
      <c r="AQ16" s="56"/>
      <c r="AR16" s="94"/>
    </row>
    <row r="17" spans="1:45" s="42" customFormat="1" ht="18.75" customHeight="1" x14ac:dyDescent="0.3">
      <c r="A17" s="45"/>
      <c r="B17" s="401"/>
      <c r="C17" s="666" t="s">
        <v>78</v>
      </c>
      <c r="D17" s="667"/>
      <c r="E17" s="667"/>
      <c r="F17" s="667"/>
      <c r="G17" s="668"/>
      <c r="H17" s="402"/>
      <c r="I17" s="402"/>
      <c r="J17" s="41"/>
      <c r="K17" s="41"/>
      <c r="L17" s="44">
        <f t="shared" ref="L17:AB17" si="3">L18+L27</f>
        <v>12</v>
      </c>
      <c r="M17" s="44">
        <f t="shared" si="3"/>
        <v>11</v>
      </c>
      <c r="N17" s="44"/>
      <c r="O17" s="44">
        <f t="shared" si="3"/>
        <v>33</v>
      </c>
      <c r="P17" s="44">
        <f t="shared" si="3"/>
        <v>31</v>
      </c>
      <c r="Q17" s="44"/>
      <c r="R17" s="44">
        <f t="shared" si="3"/>
        <v>330</v>
      </c>
      <c r="S17" s="44">
        <f t="shared" si="3"/>
        <v>285</v>
      </c>
      <c r="T17" s="44"/>
      <c r="U17" s="44">
        <f t="shared" si="3"/>
        <v>19</v>
      </c>
      <c r="V17" s="44">
        <f t="shared" si="3"/>
        <v>19</v>
      </c>
      <c r="W17" s="44"/>
      <c r="X17" s="44">
        <f t="shared" si="3"/>
        <v>510</v>
      </c>
      <c r="Y17" s="44">
        <f t="shared" si="3"/>
        <v>485</v>
      </c>
      <c r="Z17" s="44"/>
      <c r="AA17" s="44">
        <f t="shared" si="3"/>
        <v>1500</v>
      </c>
      <c r="AB17" s="44">
        <f t="shared" si="3"/>
        <v>1485</v>
      </c>
      <c r="AC17" s="348"/>
      <c r="AD17" s="403">
        <f>SUM(AD19:AD30)</f>
        <v>0</v>
      </c>
      <c r="AE17" s="404"/>
      <c r="AF17" s="403"/>
      <c r="AG17" s="82">
        <f>SUM(AH17:AK17)</f>
        <v>32308</v>
      </c>
      <c r="AH17" s="79">
        <f>SUM(AH19:AH30)</f>
        <v>22146</v>
      </c>
      <c r="AI17" s="79">
        <f>SUM(AI19:AI30)</f>
        <v>420</v>
      </c>
      <c r="AJ17" s="79">
        <f>SUM(AJ19:AJ30)</f>
        <v>6814</v>
      </c>
      <c r="AK17" s="79">
        <f>SUM(AK19:AK30)</f>
        <v>2928</v>
      </c>
      <c r="AL17" s="115">
        <f>SUM(AL19:AL30)</f>
        <v>0</v>
      </c>
      <c r="AM17" s="52"/>
      <c r="AN17" s="79"/>
      <c r="AO17" s="79"/>
      <c r="AP17" s="79"/>
      <c r="AQ17" s="54"/>
      <c r="AR17" s="405"/>
      <c r="AS17" s="105"/>
    </row>
    <row r="18" spans="1:45" s="42" customFormat="1" ht="18.75" customHeight="1" x14ac:dyDescent="0.3">
      <c r="A18" s="45"/>
      <c r="B18" s="401"/>
      <c r="C18" s="406"/>
      <c r="D18" s="407" t="s">
        <v>79</v>
      </c>
      <c r="E18" s="407"/>
      <c r="F18" s="407"/>
      <c r="G18" s="408"/>
      <c r="H18" s="409"/>
      <c r="I18" s="409"/>
      <c r="J18" s="410"/>
      <c r="K18" s="410"/>
      <c r="L18" s="44">
        <f>SUM(L19:L26)</f>
        <v>8</v>
      </c>
      <c r="M18" s="44">
        <f t="shared" ref="M18:AB18" si="4">SUM(M19:M26)</f>
        <v>7</v>
      </c>
      <c r="N18" s="44"/>
      <c r="O18" s="44">
        <f t="shared" si="4"/>
        <v>25</v>
      </c>
      <c r="P18" s="44">
        <f t="shared" si="4"/>
        <v>23</v>
      </c>
      <c r="Q18" s="44"/>
      <c r="R18" s="44">
        <f t="shared" si="4"/>
        <v>210</v>
      </c>
      <c r="S18" s="44">
        <f t="shared" si="4"/>
        <v>165</v>
      </c>
      <c r="T18" s="44"/>
      <c r="U18" s="44">
        <f t="shared" si="4"/>
        <v>15</v>
      </c>
      <c r="V18" s="44">
        <f t="shared" si="4"/>
        <v>13</v>
      </c>
      <c r="W18" s="44"/>
      <c r="X18" s="44">
        <f t="shared" si="4"/>
        <v>390</v>
      </c>
      <c r="Y18" s="44">
        <f t="shared" si="4"/>
        <v>305</v>
      </c>
      <c r="Z18" s="44"/>
      <c r="AA18" s="44">
        <f t="shared" si="4"/>
        <v>1260</v>
      </c>
      <c r="AB18" s="44">
        <f t="shared" si="4"/>
        <v>1065</v>
      </c>
      <c r="AC18" s="348"/>
      <c r="AD18" s="403"/>
      <c r="AE18" s="404"/>
      <c r="AF18" s="403"/>
      <c r="AG18" s="82"/>
      <c r="AH18" s="79"/>
      <c r="AI18" s="79"/>
      <c r="AJ18" s="79"/>
      <c r="AK18" s="79"/>
      <c r="AL18" s="115"/>
      <c r="AM18" s="52"/>
      <c r="AN18" s="79"/>
      <c r="AO18" s="79"/>
      <c r="AP18" s="79"/>
      <c r="AQ18" s="54"/>
      <c r="AR18" s="405"/>
      <c r="AS18" s="105"/>
    </row>
    <row r="19" spans="1:45" ht="18.75" customHeight="1" x14ac:dyDescent="0.3">
      <c r="A19" s="17"/>
      <c r="B19" s="2"/>
      <c r="C19" s="8"/>
      <c r="D19" s="7"/>
      <c r="E19" s="202" t="s">
        <v>89</v>
      </c>
      <c r="F19" s="223"/>
      <c r="G19" s="334" t="s">
        <v>62</v>
      </c>
      <c r="H19" s="335" t="s">
        <v>2</v>
      </c>
      <c r="I19" s="335"/>
      <c r="J19" s="70" t="s">
        <v>3</v>
      </c>
      <c r="K19" s="1"/>
      <c r="L19" s="156">
        <v>1</v>
      </c>
      <c r="M19" s="156">
        <v>1</v>
      </c>
      <c r="N19" s="156"/>
      <c r="O19" s="156">
        <v>3</v>
      </c>
      <c r="P19" s="156">
        <v>3</v>
      </c>
      <c r="Q19" s="156"/>
      <c r="R19" s="166">
        <v>40</v>
      </c>
      <c r="S19" s="166">
        <v>20</v>
      </c>
      <c r="T19" s="166"/>
      <c r="U19" s="166">
        <v>2</v>
      </c>
      <c r="V19" s="166">
        <v>2</v>
      </c>
      <c r="W19" s="166"/>
      <c r="X19" s="166">
        <f t="shared" ref="X19:Y26" si="5">R19*U19</f>
        <v>80</v>
      </c>
      <c r="Y19" s="166">
        <f t="shared" si="5"/>
        <v>40</v>
      </c>
      <c r="Z19" s="166"/>
      <c r="AA19" s="166">
        <f t="shared" ref="AA19:AB26" si="6">O19*R19*U19</f>
        <v>240</v>
      </c>
      <c r="AB19" s="156">
        <f t="shared" si="6"/>
        <v>120</v>
      </c>
      <c r="AC19" s="353"/>
      <c r="AD19" s="36" t="s">
        <v>98</v>
      </c>
      <c r="AE19" s="294"/>
      <c r="AF19" s="112" t="s">
        <v>105</v>
      </c>
      <c r="AG19" s="82">
        <f>SUM(AH19:AK19)</f>
        <v>10161</v>
      </c>
      <c r="AH19" s="79">
        <v>4424</v>
      </c>
      <c r="AI19" s="79"/>
      <c r="AJ19" s="78">
        <v>3565</v>
      </c>
      <c r="AK19" s="78">
        <v>2172</v>
      </c>
      <c r="AL19" s="114"/>
      <c r="AM19" s="52"/>
      <c r="AN19" s="79"/>
      <c r="AO19" s="79"/>
      <c r="AP19" s="78"/>
      <c r="AQ19" s="53"/>
      <c r="AR19" s="92" t="s">
        <v>63</v>
      </c>
      <c r="AS19" s="68" t="s">
        <v>64</v>
      </c>
    </row>
    <row r="20" spans="1:45" ht="18.75" customHeight="1" x14ac:dyDescent="0.3">
      <c r="A20" s="17"/>
      <c r="B20" s="2"/>
      <c r="C20" s="8"/>
      <c r="D20" s="8"/>
      <c r="E20" s="202" t="s">
        <v>90</v>
      </c>
      <c r="F20" s="8"/>
      <c r="G20" s="34" t="s">
        <v>26</v>
      </c>
      <c r="H20" s="35" t="s">
        <v>408</v>
      </c>
      <c r="I20" s="35" t="s">
        <v>423</v>
      </c>
      <c r="J20" s="35" t="s">
        <v>57</v>
      </c>
      <c r="K20" s="67"/>
      <c r="L20" s="32">
        <v>1</v>
      </c>
      <c r="M20" s="32">
        <v>1</v>
      </c>
      <c r="N20" s="32"/>
      <c r="O20" s="32">
        <v>3</v>
      </c>
      <c r="P20" s="32">
        <v>3</v>
      </c>
      <c r="Q20" s="32"/>
      <c r="R20" s="32">
        <v>20</v>
      </c>
      <c r="S20" s="32">
        <v>20</v>
      </c>
      <c r="T20" s="32"/>
      <c r="U20" s="32">
        <v>2</v>
      </c>
      <c r="V20" s="32">
        <v>2</v>
      </c>
      <c r="W20" s="32"/>
      <c r="X20" s="32">
        <f t="shared" si="5"/>
        <v>40</v>
      </c>
      <c r="Y20" s="32">
        <f t="shared" si="5"/>
        <v>40</v>
      </c>
      <c r="Z20" s="32"/>
      <c r="AA20" s="32">
        <f t="shared" si="6"/>
        <v>120</v>
      </c>
      <c r="AB20" s="32">
        <f t="shared" si="6"/>
        <v>120</v>
      </c>
      <c r="AC20" s="354"/>
      <c r="AD20" s="341"/>
      <c r="AE20" s="295"/>
      <c r="AF20" s="243" t="s">
        <v>104</v>
      </c>
      <c r="AG20" s="82">
        <f>SUM(AH20:AK20)</f>
        <v>5312</v>
      </c>
      <c r="AH20" s="80">
        <f>2316+2355</f>
        <v>4671</v>
      </c>
      <c r="AI20" s="80">
        <f>170+250</f>
        <v>420</v>
      </c>
      <c r="AJ20" s="80">
        <v>0</v>
      </c>
      <c r="AK20" s="80">
        <f>120+101</f>
        <v>221</v>
      </c>
      <c r="AL20" s="119"/>
      <c r="AM20" s="123"/>
      <c r="AN20" s="124"/>
      <c r="AO20" s="124"/>
      <c r="AP20" s="124"/>
      <c r="AQ20" s="125"/>
      <c r="AR20" s="98"/>
      <c r="AS20" s="68" t="s">
        <v>133</v>
      </c>
    </row>
    <row r="21" spans="1:45" ht="18.75" customHeight="1" x14ac:dyDescent="0.3">
      <c r="A21" s="17"/>
      <c r="B21" s="2"/>
      <c r="C21" s="8"/>
      <c r="D21" s="8"/>
      <c r="E21" s="202" t="s">
        <v>134</v>
      </c>
      <c r="F21" s="8"/>
      <c r="G21" s="336" t="s">
        <v>135</v>
      </c>
      <c r="H21" s="35" t="s">
        <v>107</v>
      </c>
      <c r="I21" s="35"/>
      <c r="J21" s="35" t="s">
        <v>108</v>
      </c>
      <c r="K21" s="35"/>
      <c r="L21" s="110">
        <v>1</v>
      </c>
      <c r="M21" s="110">
        <v>1</v>
      </c>
      <c r="N21" s="110"/>
      <c r="O21" s="110">
        <v>3</v>
      </c>
      <c r="P21" s="110">
        <v>3</v>
      </c>
      <c r="Q21" s="110"/>
      <c r="R21" s="110">
        <v>20</v>
      </c>
      <c r="S21" s="110">
        <v>20</v>
      </c>
      <c r="T21" s="110"/>
      <c r="U21" s="110">
        <v>2</v>
      </c>
      <c r="V21" s="110">
        <v>2</v>
      </c>
      <c r="W21" s="110"/>
      <c r="X21" s="110">
        <f t="shared" si="5"/>
        <v>40</v>
      </c>
      <c r="Y21" s="110">
        <f t="shared" si="5"/>
        <v>40</v>
      </c>
      <c r="Z21" s="110"/>
      <c r="AA21" s="110">
        <f t="shared" si="6"/>
        <v>120</v>
      </c>
      <c r="AB21" s="110">
        <f t="shared" si="6"/>
        <v>120</v>
      </c>
      <c r="AC21" s="351"/>
      <c r="AD21" s="36" t="s">
        <v>136</v>
      </c>
      <c r="AE21" s="294"/>
      <c r="AF21" s="112" t="s">
        <v>137</v>
      </c>
      <c r="AG21" s="82">
        <f>SUM(AH21:AK21)</f>
        <v>2984</v>
      </c>
      <c r="AH21" s="79">
        <v>2490</v>
      </c>
      <c r="AI21" s="79"/>
      <c r="AJ21" s="79">
        <v>383</v>
      </c>
      <c r="AK21" s="79">
        <v>111</v>
      </c>
      <c r="AL21" s="115"/>
      <c r="AM21" s="52"/>
      <c r="AN21" s="79"/>
      <c r="AO21" s="79"/>
      <c r="AP21" s="79"/>
      <c r="AQ21" s="54"/>
      <c r="AR21" s="93"/>
      <c r="AS21" s="68" t="s">
        <v>133</v>
      </c>
    </row>
    <row r="22" spans="1:45" ht="54" customHeight="1" x14ac:dyDescent="0.3">
      <c r="A22" s="17"/>
      <c r="B22" s="374"/>
      <c r="C22" s="3"/>
      <c r="D22" s="3"/>
      <c r="E22" s="381" t="s">
        <v>138</v>
      </c>
      <c r="F22" s="3"/>
      <c r="G22" s="34" t="s">
        <v>139</v>
      </c>
      <c r="H22" s="35" t="s">
        <v>107</v>
      </c>
      <c r="I22" s="35"/>
      <c r="J22" s="35" t="s">
        <v>108</v>
      </c>
      <c r="K22" s="35"/>
      <c r="L22" s="110">
        <v>1</v>
      </c>
      <c r="M22" s="110">
        <v>1</v>
      </c>
      <c r="N22" s="110"/>
      <c r="O22" s="110">
        <v>2</v>
      </c>
      <c r="P22" s="110">
        <v>3</v>
      </c>
      <c r="Q22" s="110"/>
      <c r="R22" s="110">
        <v>30</v>
      </c>
      <c r="S22" s="110">
        <v>30</v>
      </c>
      <c r="T22" s="110"/>
      <c r="U22" s="110">
        <v>1</v>
      </c>
      <c r="V22" s="110">
        <v>1</v>
      </c>
      <c r="W22" s="110"/>
      <c r="X22" s="110">
        <f t="shared" si="5"/>
        <v>30</v>
      </c>
      <c r="Y22" s="110">
        <f t="shared" si="5"/>
        <v>30</v>
      </c>
      <c r="Z22" s="110"/>
      <c r="AA22" s="110">
        <f t="shared" si="6"/>
        <v>60</v>
      </c>
      <c r="AB22" s="110">
        <f t="shared" si="6"/>
        <v>90</v>
      </c>
      <c r="AC22" s="355" t="s">
        <v>469</v>
      </c>
      <c r="AD22" s="36" t="s">
        <v>140</v>
      </c>
      <c r="AE22" s="294"/>
      <c r="AF22" s="112" t="s">
        <v>141</v>
      </c>
      <c r="AG22" s="82">
        <f>SUM(AH22:AK22)</f>
        <v>1274</v>
      </c>
      <c r="AH22" s="79">
        <v>1274</v>
      </c>
      <c r="AI22" s="79"/>
      <c r="AJ22" s="79"/>
      <c r="AK22" s="79"/>
      <c r="AL22" s="115"/>
      <c r="AM22" s="52"/>
      <c r="AN22" s="79"/>
      <c r="AO22" s="79"/>
      <c r="AP22" s="79"/>
      <c r="AQ22" s="54"/>
      <c r="AR22" s="93"/>
    </row>
    <row r="23" spans="1:45" s="228" customFormat="1" ht="54" customHeight="1" x14ac:dyDescent="0.3">
      <c r="A23" s="234"/>
      <c r="B23" s="207"/>
      <c r="C23" s="392" t="s">
        <v>109</v>
      </c>
      <c r="D23" s="207"/>
      <c r="E23" s="381" t="s">
        <v>109</v>
      </c>
      <c r="F23" s="207"/>
      <c r="G23" s="338" t="s">
        <v>454</v>
      </c>
      <c r="H23" s="338" t="s">
        <v>107</v>
      </c>
      <c r="I23" s="338"/>
      <c r="J23" s="199" t="s">
        <v>142</v>
      </c>
      <c r="K23" s="199"/>
      <c r="L23" s="339">
        <v>1</v>
      </c>
      <c r="M23" s="339"/>
      <c r="N23" s="339"/>
      <c r="O23" s="339">
        <v>3</v>
      </c>
      <c r="P23" s="339"/>
      <c r="Q23" s="339"/>
      <c r="R23" s="339">
        <v>30</v>
      </c>
      <c r="S23" s="339"/>
      <c r="T23" s="339"/>
      <c r="U23" s="339">
        <v>2</v>
      </c>
      <c r="V23" s="339"/>
      <c r="W23" s="339"/>
      <c r="X23" s="339">
        <f t="shared" si="5"/>
        <v>60</v>
      </c>
      <c r="Y23" s="339">
        <f t="shared" si="5"/>
        <v>0</v>
      </c>
      <c r="Z23" s="339"/>
      <c r="AA23" s="339">
        <f t="shared" si="6"/>
        <v>180</v>
      </c>
      <c r="AB23" s="339">
        <f t="shared" si="6"/>
        <v>0</v>
      </c>
      <c r="AC23" s="360" t="s">
        <v>470</v>
      </c>
      <c r="AD23" s="370" t="s">
        <v>143</v>
      </c>
      <c r="AE23" s="282"/>
      <c r="AF23" s="244" t="s">
        <v>144</v>
      </c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</row>
    <row r="24" spans="1:45" ht="54" customHeight="1" x14ac:dyDescent="0.3">
      <c r="A24" s="17"/>
      <c r="B24" s="374"/>
      <c r="C24" s="3"/>
      <c r="D24" s="3"/>
      <c r="E24" s="381" t="s">
        <v>145</v>
      </c>
      <c r="F24" s="3"/>
      <c r="G24" s="69" t="s">
        <v>27</v>
      </c>
      <c r="H24" s="70" t="s">
        <v>4</v>
      </c>
      <c r="I24" s="70" t="s">
        <v>423</v>
      </c>
      <c r="J24" s="70" t="s">
        <v>3</v>
      </c>
      <c r="K24" s="70"/>
      <c r="L24" s="110">
        <v>1</v>
      </c>
      <c r="M24" s="110">
        <v>1</v>
      </c>
      <c r="N24" s="110"/>
      <c r="O24" s="110">
        <v>3</v>
      </c>
      <c r="P24" s="110">
        <v>3</v>
      </c>
      <c r="Q24" s="110"/>
      <c r="R24" s="110">
        <v>30</v>
      </c>
      <c r="S24" s="110">
        <v>30</v>
      </c>
      <c r="T24" s="110"/>
      <c r="U24" s="110">
        <v>2</v>
      </c>
      <c r="V24" s="110">
        <v>2</v>
      </c>
      <c r="W24" s="110"/>
      <c r="X24" s="110">
        <f t="shared" si="5"/>
        <v>60</v>
      </c>
      <c r="Y24" s="110">
        <f t="shared" si="5"/>
        <v>60</v>
      </c>
      <c r="Z24" s="110"/>
      <c r="AA24" s="110">
        <f t="shared" si="6"/>
        <v>180</v>
      </c>
      <c r="AB24" s="110">
        <f t="shared" si="6"/>
        <v>180</v>
      </c>
      <c r="AC24" s="351" t="s">
        <v>475</v>
      </c>
      <c r="AD24" s="245"/>
      <c r="AE24" s="296"/>
      <c r="AF24" s="111" t="s">
        <v>146</v>
      </c>
      <c r="AG24" s="82">
        <f>SUM(AH24:AK24)</f>
        <v>2228</v>
      </c>
      <c r="AH24" s="78">
        <v>1558</v>
      </c>
      <c r="AI24" s="78"/>
      <c r="AJ24" s="78">
        <v>565</v>
      </c>
      <c r="AK24" s="78">
        <v>105</v>
      </c>
      <c r="AL24" s="114"/>
      <c r="AM24" s="52"/>
      <c r="AN24" s="78"/>
      <c r="AO24" s="78"/>
      <c r="AP24" s="78"/>
      <c r="AQ24" s="53"/>
      <c r="AR24" s="92" t="s">
        <v>147</v>
      </c>
      <c r="AS24" s="68" t="s">
        <v>148</v>
      </c>
    </row>
    <row r="25" spans="1:45" ht="21" customHeight="1" x14ac:dyDescent="0.3">
      <c r="A25" s="17"/>
      <c r="B25" s="374"/>
      <c r="C25" s="3"/>
      <c r="D25" s="3"/>
      <c r="E25" s="381" t="s">
        <v>149</v>
      </c>
      <c r="F25" s="3"/>
      <c r="G25" s="69" t="s">
        <v>28</v>
      </c>
      <c r="H25" s="70" t="s">
        <v>2</v>
      </c>
      <c r="I25" s="70"/>
      <c r="J25" s="70" t="s">
        <v>3</v>
      </c>
      <c r="K25" s="70"/>
      <c r="L25" s="110">
        <v>1</v>
      </c>
      <c r="M25" s="110">
        <v>1</v>
      </c>
      <c r="N25" s="110"/>
      <c r="O25" s="110">
        <v>5</v>
      </c>
      <c r="P25" s="110">
        <v>5</v>
      </c>
      <c r="Q25" s="110"/>
      <c r="R25" s="110">
        <v>20</v>
      </c>
      <c r="S25" s="110">
        <v>25</v>
      </c>
      <c r="T25" s="110"/>
      <c r="U25" s="110">
        <v>3</v>
      </c>
      <c r="V25" s="110">
        <v>3</v>
      </c>
      <c r="W25" s="110"/>
      <c r="X25" s="110">
        <f t="shared" si="5"/>
        <v>60</v>
      </c>
      <c r="Y25" s="110">
        <f t="shared" si="5"/>
        <v>75</v>
      </c>
      <c r="Z25" s="110"/>
      <c r="AA25" s="110">
        <f t="shared" si="6"/>
        <v>300</v>
      </c>
      <c r="AB25" s="110">
        <f t="shared" si="6"/>
        <v>375</v>
      </c>
      <c r="AC25" s="351"/>
      <c r="AD25" s="36" t="s">
        <v>109</v>
      </c>
      <c r="AE25" s="290"/>
      <c r="AF25" s="112" t="s">
        <v>150</v>
      </c>
      <c r="AG25" s="82">
        <f>SUM(AH25:AK25)</f>
        <v>7555</v>
      </c>
      <c r="AH25" s="78">
        <f>3187+3100</f>
        <v>6287</v>
      </c>
      <c r="AI25" s="78"/>
      <c r="AJ25" s="78">
        <v>949</v>
      </c>
      <c r="AK25" s="78">
        <f>210+109</f>
        <v>319</v>
      </c>
      <c r="AL25" s="114"/>
      <c r="AM25" s="52"/>
      <c r="AN25" s="78"/>
      <c r="AO25" s="78"/>
      <c r="AP25" s="78"/>
      <c r="AQ25" s="53"/>
      <c r="AR25" s="92" t="s">
        <v>151</v>
      </c>
      <c r="AS25" s="68" t="s">
        <v>148</v>
      </c>
    </row>
    <row r="26" spans="1:45" s="25" customFormat="1" ht="39.75" customHeight="1" x14ac:dyDescent="0.3">
      <c r="A26" s="26"/>
      <c r="B26" s="374"/>
      <c r="C26" s="3"/>
      <c r="D26" s="3"/>
      <c r="E26" s="381" t="s">
        <v>152</v>
      </c>
      <c r="F26" s="3"/>
      <c r="G26" s="196" t="s">
        <v>153</v>
      </c>
      <c r="H26" s="382" t="s">
        <v>107</v>
      </c>
      <c r="I26" s="382"/>
      <c r="J26" s="382" t="s">
        <v>108</v>
      </c>
      <c r="K26" s="382"/>
      <c r="L26" s="166">
        <v>1</v>
      </c>
      <c r="M26" s="166">
        <v>1</v>
      </c>
      <c r="N26" s="166"/>
      <c r="O26" s="166">
        <v>3</v>
      </c>
      <c r="P26" s="166">
        <v>3</v>
      </c>
      <c r="Q26" s="166"/>
      <c r="R26" s="166">
        <v>20</v>
      </c>
      <c r="S26" s="166">
        <v>20</v>
      </c>
      <c r="T26" s="166"/>
      <c r="U26" s="166">
        <v>1</v>
      </c>
      <c r="V26" s="166">
        <v>1</v>
      </c>
      <c r="W26" s="166"/>
      <c r="X26" s="166">
        <f t="shared" si="5"/>
        <v>20</v>
      </c>
      <c r="Y26" s="166">
        <f t="shared" si="5"/>
        <v>20</v>
      </c>
      <c r="Z26" s="166"/>
      <c r="AA26" s="166">
        <f t="shared" si="6"/>
        <v>60</v>
      </c>
      <c r="AB26" s="166">
        <f t="shared" si="6"/>
        <v>60</v>
      </c>
      <c r="AC26" s="359" t="s">
        <v>471</v>
      </c>
      <c r="AD26" s="157" t="s">
        <v>109</v>
      </c>
      <c r="AE26" s="297" t="s">
        <v>154</v>
      </c>
      <c r="AF26" s="157" t="s">
        <v>155</v>
      </c>
      <c r="AG26" s="82">
        <f>SUM(AH26:AK26)</f>
        <v>0</v>
      </c>
      <c r="AH26" s="79">
        <v>0</v>
      </c>
      <c r="AI26" s="79"/>
      <c r="AJ26" s="79">
        <v>0</v>
      </c>
      <c r="AK26" s="79">
        <v>0</v>
      </c>
      <c r="AL26" s="115"/>
      <c r="AM26" s="52"/>
      <c r="AN26" s="79"/>
      <c r="AO26" s="79"/>
      <c r="AP26" s="79"/>
      <c r="AQ26" s="54"/>
      <c r="AR26" s="97" t="s">
        <v>156</v>
      </c>
      <c r="AS26" s="68"/>
    </row>
    <row r="27" spans="1:45" s="42" customFormat="1" ht="18.75" customHeight="1" x14ac:dyDescent="0.3">
      <c r="A27" s="45"/>
      <c r="B27" s="411"/>
      <c r="C27" s="412"/>
      <c r="D27" s="413" t="s">
        <v>157</v>
      </c>
      <c r="E27" s="414"/>
      <c r="F27" s="414"/>
      <c r="G27" s="415"/>
      <c r="H27" s="35"/>
      <c r="I27" s="35"/>
      <c r="J27" s="35"/>
      <c r="K27" s="35"/>
      <c r="L27" s="110">
        <f>SUM(L28:L31)</f>
        <v>4</v>
      </c>
      <c r="M27" s="110">
        <f t="shared" ref="M27:AB27" si="7">SUM(M28:M31)</f>
        <v>4</v>
      </c>
      <c r="N27" s="110"/>
      <c r="O27" s="110">
        <f t="shared" si="7"/>
        <v>8</v>
      </c>
      <c r="P27" s="110">
        <f t="shared" si="7"/>
        <v>8</v>
      </c>
      <c r="Q27" s="110"/>
      <c r="R27" s="110">
        <f t="shared" si="7"/>
        <v>120</v>
      </c>
      <c r="S27" s="110">
        <f t="shared" si="7"/>
        <v>120</v>
      </c>
      <c r="T27" s="110"/>
      <c r="U27" s="110">
        <f t="shared" si="7"/>
        <v>4</v>
      </c>
      <c r="V27" s="110">
        <f t="shared" si="7"/>
        <v>6</v>
      </c>
      <c r="W27" s="110"/>
      <c r="X27" s="110">
        <f t="shared" si="7"/>
        <v>120</v>
      </c>
      <c r="Y27" s="110">
        <f t="shared" si="7"/>
        <v>180</v>
      </c>
      <c r="Z27" s="110"/>
      <c r="AA27" s="110">
        <f t="shared" si="7"/>
        <v>240</v>
      </c>
      <c r="AB27" s="110">
        <f t="shared" si="7"/>
        <v>420</v>
      </c>
      <c r="AC27" s="351"/>
      <c r="AD27" s="403"/>
      <c r="AE27" s="404"/>
      <c r="AF27" s="403"/>
      <c r="AG27" s="82"/>
      <c r="AH27" s="79"/>
      <c r="AI27" s="79"/>
      <c r="AJ27" s="79"/>
      <c r="AK27" s="79"/>
      <c r="AL27" s="115"/>
      <c r="AM27" s="52"/>
      <c r="AN27" s="79"/>
      <c r="AO27" s="79"/>
      <c r="AP27" s="79"/>
      <c r="AQ27" s="54"/>
      <c r="AR27" s="405"/>
      <c r="AS27" s="105"/>
    </row>
    <row r="28" spans="1:45" ht="18.75" customHeight="1" x14ac:dyDescent="0.3">
      <c r="A28" s="17"/>
      <c r="B28" s="374"/>
      <c r="C28" s="3"/>
      <c r="D28" s="3"/>
      <c r="E28" s="3" t="s">
        <v>158</v>
      </c>
      <c r="F28" s="3"/>
      <c r="G28" s="109" t="s">
        <v>159</v>
      </c>
      <c r="H28" s="70" t="s">
        <v>2</v>
      </c>
      <c r="I28" s="70"/>
      <c r="J28" s="70" t="s">
        <v>3</v>
      </c>
      <c r="K28" s="70"/>
      <c r="L28" s="110">
        <v>1</v>
      </c>
      <c r="M28" s="110">
        <v>1</v>
      </c>
      <c r="N28" s="110"/>
      <c r="O28" s="110">
        <v>3</v>
      </c>
      <c r="P28" s="110">
        <v>3</v>
      </c>
      <c r="Q28" s="110"/>
      <c r="R28" s="110">
        <v>30</v>
      </c>
      <c r="S28" s="110">
        <v>30</v>
      </c>
      <c r="T28" s="110"/>
      <c r="U28" s="110">
        <v>1</v>
      </c>
      <c r="V28" s="110">
        <v>2</v>
      </c>
      <c r="W28" s="110"/>
      <c r="X28" s="110">
        <f t="shared" ref="X28:Y31" si="8">R28*U28</f>
        <v>30</v>
      </c>
      <c r="Y28" s="110">
        <f t="shared" si="8"/>
        <v>60</v>
      </c>
      <c r="Z28" s="110"/>
      <c r="AA28" s="110">
        <f t="shared" ref="AA28:AB31" si="9">O28*R28*U28</f>
        <v>90</v>
      </c>
      <c r="AB28" s="110">
        <f t="shared" si="9"/>
        <v>180</v>
      </c>
      <c r="AC28" s="351"/>
      <c r="AD28" s="36" t="s">
        <v>160</v>
      </c>
      <c r="AE28" s="298"/>
      <c r="AF28" s="157" t="s">
        <v>385</v>
      </c>
      <c r="AG28" s="82">
        <f t="shared" ref="AG28:AG36" si="10">SUM(AH28:AK28)</f>
        <v>2108</v>
      </c>
      <c r="AH28" s="78">
        <v>1030</v>
      </c>
      <c r="AI28" s="78"/>
      <c r="AJ28" s="78">
        <v>1078</v>
      </c>
      <c r="AK28" s="78">
        <v>0</v>
      </c>
      <c r="AL28" s="114"/>
      <c r="AM28" s="52"/>
      <c r="AN28" s="78"/>
      <c r="AO28" s="78"/>
      <c r="AP28" s="78"/>
      <c r="AQ28" s="53"/>
      <c r="AR28" s="92"/>
      <c r="AS28" s="68" t="s">
        <v>148</v>
      </c>
    </row>
    <row r="29" spans="1:45" ht="18.75" customHeight="1" x14ac:dyDescent="0.3">
      <c r="A29" s="17"/>
      <c r="B29" s="374"/>
      <c r="C29" s="3"/>
      <c r="D29" s="3"/>
      <c r="E29" s="3" t="s">
        <v>161</v>
      </c>
      <c r="F29" s="3"/>
      <c r="G29" s="69" t="s">
        <v>162</v>
      </c>
      <c r="H29" s="70" t="s">
        <v>2</v>
      </c>
      <c r="I29" s="70"/>
      <c r="J29" s="70" t="s">
        <v>3</v>
      </c>
      <c r="K29" s="70"/>
      <c r="L29" s="110">
        <v>1</v>
      </c>
      <c r="M29" s="110">
        <v>1</v>
      </c>
      <c r="N29" s="110"/>
      <c r="O29" s="110">
        <v>3</v>
      </c>
      <c r="P29" s="110">
        <v>3</v>
      </c>
      <c r="Q29" s="110"/>
      <c r="R29" s="110">
        <v>30</v>
      </c>
      <c r="S29" s="110">
        <v>30</v>
      </c>
      <c r="T29" s="110"/>
      <c r="U29" s="110">
        <v>1</v>
      </c>
      <c r="V29" s="110">
        <v>2</v>
      </c>
      <c r="W29" s="110"/>
      <c r="X29" s="110">
        <f t="shared" si="8"/>
        <v>30</v>
      </c>
      <c r="Y29" s="110">
        <f t="shared" si="8"/>
        <v>60</v>
      </c>
      <c r="Z29" s="110"/>
      <c r="AA29" s="110">
        <f t="shared" si="9"/>
        <v>90</v>
      </c>
      <c r="AB29" s="110">
        <f t="shared" si="9"/>
        <v>180</v>
      </c>
      <c r="AC29" s="351"/>
      <c r="AD29" s="36" t="s">
        <v>163</v>
      </c>
      <c r="AE29" s="298"/>
      <c r="AF29" s="157" t="s">
        <v>164</v>
      </c>
      <c r="AG29" s="82">
        <f t="shared" si="10"/>
        <v>0</v>
      </c>
      <c r="AH29" s="78">
        <v>0</v>
      </c>
      <c r="AI29" s="78"/>
      <c r="AJ29" s="78">
        <v>0</v>
      </c>
      <c r="AK29" s="78">
        <v>0</v>
      </c>
      <c r="AL29" s="114"/>
      <c r="AM29" s="52"/>
      <c r="AN29" s="78"/>
      <c r="AO29" s="78"/>
      <c r="AP29" s="78"/>
      <c r="AQ29" s="53"/>
      <c r="AR29" s="92"/>
      <c r="AS29" s="68" t="s">
        <v>148</v>
      </c>
    </row>
    <row r="30" spans="1:45" s="163" customFormat="1" ht="18.75" customHeight="1" x14ac:dyDescent="0.3">
      <c r="A30" s="164"/>
      <c r="B30" s="385"/>
      <c r="C30" s="386"/>
      <c r="D30" s="386"/>
      <c r="E30" s="3" t="s">
        <v>165</v>
      </c>
      <c r="F30" s="386"/>
      <c r="G30" s="196" t="s">
        <v>424</v>
      </c>
      <c r="H30" s="382" t="s">
        <v>107</v>
      </c>
      <c r="I30" s="382"/>
      <c r="J30" s="382" t="s">
        <v>108</v>
      </c>
      <c r="K30" s="382"/>
      <c r="L30" s="166">
        <v>1</v>
      </c>
      <c r="M30" s="166">
        <v>1</v>
      </c>
      <c r="N30" s="166"/>
      <c r="O30" s="166">
        <v>1</v>
      </c>
      <c r="P30" s="166">
        <v>1</v>
      </c>
      <c r="Q30" s="166"/>
      <c r="R30" s="166">
        <v>30</v>
      </c>
      <c r="S30" s="166">
        <v>30</v>
      </c>
      <c r="T30" s="166"/>
      <c r="U30" s="166">
        <v>1</v>
      </c>
      <c r="V30" s="166">
        <v>1</v>
      </c>
      <c r="W30" s="166"/>
      <c r="X30" s="166">
        <f t="shared" si="8"/>
        <v>30</v>
      </c>
      <c r="Y30" s="166">
        <f t="shared" si="8"/>
        <v>30</v>
      </c>
      <c r="Z30" s="166"/>
      <c r="AA30" s="166">
        <f t="shared" si="9"/>
        <v>30</v>
      </c>
      <c r="AB30" s="166">
        <f t="shared" si="9"/>
        <v>30</v>
      </c>
      <c r="AC30" s="359"/>
      <c r="AD30" s="314" t="s">
        <v>109</v>
      </c>
      <c r="AE30" s="297"/>
      <c r="AF30" s="157">
        <v>4.24</v>
      </c>
      <c r="AG30" s="82">
        <f t="shared" si="10"/>
        <v>686</v>
      </c>
      <c r="AH30" s="160">
        <v>412</v>
      </c>
      <c r="AI30" s="160"/>
      <c r="AJ30" s="160">
        <v>274</v>
      </c>
      <c r="AK30" s="160"/>
      <c r="AL30" s="161"/>
      <c r="AM30" s="165"/>
      <c r="AN30" s="160"/>
      <c r="AO30" s="160"/>
      <c r="AP30" s="160"/>
      <c r="AQ30" s="161"/>
      <c r="AR30" s="162"/>
    </row>
    <row r="31" spans="1:45" s="163" customFormat="1" ht="18.75" customHeight="1" x14ac:dyDescent="0.3">
      <c r="A31" s="164"/>
      <c r="B31" s="387"/>
      <c r="C31" s="388"/>
      <c r="D31" s="389"/>
      <c r="E31" s="3" t="s">
        <v>166</v>
      </c>
      <c r="F31" s="390"/>
      <c r="G31" s="337" t="s">
        <v>167</v>
      </c>
      <c r="H31" s="382" t="s">
        <v>168</v>
      </c>
      <c r="I31" s="382" t="s">
        <v>425</v>
      </c>
      <c r="J31" s="382" t="s">
        <v>108</v>
      </c>
      <c r="K31" s="382"/>
      <c r="L31" s="166">
        <v>1</v>
      </c>
      <c r="M31" s="166">
        <v>1</v>
      </c>
      <c r="N31" s="166"/>
      <c r="O31" s="166">
        <v>1</v>
      </c>
      <c r="P31" s="166">
        <v>1</v>
      </c>
      <c r="Q31" s="166"/>
      <c r="R31" s="166">
        <v>30</v>
      </c>
      <c r="S31" s="166">
        <v>30</v>
      </c>
      <c r="T31" s="166"/>
      <c r="U31" s="166">
        <v>1</v>
      </c>
      <c r="V31" s="166">
        <v>1</v>
      </c>
      <c r="W31" s="166"/>
      <c r="X31" s="166">
        <f t="shared" si="8"/>
        <v>30</v>
      </c>
      <c r="Y31" s="166">
        <f t="shared" si="8"/>
        <v>30</v>
      </c>
      <c r="Z31" s="166"/>
      <c r="AA31" s="166">
        <f t="shared" si="9"/>
        <v>30</v>
      </c>
      <c r="AB31" s="166">
        <f t="shared" si="9"/>
        <v>30</v>
      </c>
      <c r="AC31" s="359"/>
      <c r="AD31" s="314" t="s">
        <v>109</v>
      </c>
      <c r="AE31" s="297"/>
      <c r="AF31" s="157">
        <v>7.13</v>
      </c>
      <c r="AG31" s="82"/>
      <c r="AH31" s="160"/>
      <c r="AI31" s="160"/>
      <c r="AJ31" s="160"/>
      <c r="AK31" s="160"/>
      <c r="AL31" s="161"/>
      <c r="AM31" s="165"/>
      <c r="AN31" s="160"/>
      <c r="AO31" s="160"/>
      <c r="AP31" s="160"/>
      <c r="AQ31" s="161"/>
      <c r="AR31" s="162"/>
    </row>
    <row r="32" spans="1:45" s="42" customFormat="1" ht="18.75" customHeight="1" x14ac:dyDescent="0.3">
      <c r="A32" s="45"/>
      <c r="B32" s="197"/>
      <c r="C32" s="416" t="s">
        <v>169</v>
      </c>
      <c r="D32" s="417"/>
      <c r="E32" s="417"/>
      <c r="F32" s="417"/>
      <c r="G32" s="418"/>
      <c r="H32" s="34"/>
      <c r="I32" s="34"/>
      <c r="J32" s="35"/>
      <c r="K32" s="35"/>
      <c r="L32" s="110">
        <f>SUM(L33:L36)</f>
        <v>4</v>
      </c>
      <c r="M32" s="110">
        <f t="shared" ref="M32:AD32" si="11">SUM(M33:M36)</f>
        <v>4</v>
      </c>
      <c r="N32" s="110"/>
      <c r="O32" s="110">
        <f t="shared" si="11"/>
        <v>16</v>
      </c>
      <c r="P32" s="110">
        <f t="shared" si="11"/>
        <v>16</v>
      </c>
      <c r="Q32" s="110"/>
      <c r="R32" s="110">
        <f t="shared" si="11"/>
        <v>160</v>
      </c>
      <c r="S32" s="110">
        <f t="shared" si="11"/>
        <v>160</v>
      </c>
      <c r="T32" s="110"/>
      <c r="U32" s="110">
        <f t="shared" si="11"/>
        <v>8</v>
      </c>
      <c r="V32" s="110">
        <f t="shared" si="11"/>
        <v>8</v>
      </c>
      <c r="W32" s="110"/>
      <c r="X32" s="110">
        <f t="shared" si="11"/>
        <v>320</v>
      </c>
      <c r="Y32" s="110">
        <f t="shared" si="11"/>
        <v>320</v>
      </c>
      <c r="Z32" s="110"/>
      <c r="AA32" s="110">
        <f t="shared" si="11"/>
        <v>1280</v>
      </c>
      <c r="AB32" s="110">
        <f t="shared" si="11"/>
        <v>1280</v>
      </c>
      <c r="AC32" s="351"/>
      <c r="AD32" s="419">
        <f t="shared" si="11"/>
        <v>0</v>
      </c>
      <c r="AE32" s="404"/>
      <c r="AF32" s="403"/>
      <c r="AG32" s="82">
        <f t="shared" si="10"/>
        <v>18442</v>
      </c>
      <c r="AH32" s="79">
        <f>SUM(AH33:AH36)</f>
        <v>9697</v>
      </c>
      <c r="AI32" s="79">
        <f>SUM(AI33:AI36)</f>
        <v>990</v>
      </c>
      <c r="AJ32" s="79">
        <f>SUM(AJ33:AJ36)</f>
        <v>6133</v>
      </c>
      <c r="AK32" s="79">
        <f>SUM(AK33:AK36)</f>
        <v>1622</v>
      </c>
      <c r="AL32" s="115">
        <f>SUM(AL33:AL36)</f>
        <v>0</v>
      </c>
      <c r="AM32" s="52"/>
      <c r="AN32" s="79"/>
      <c r="AO32" s="79"/>
      <c r="AP32" s="79"/>
      <c r="AQ32" s="54"/>
      <c r="AR32" s="405"/>
      <c r="AS32" s="105"/>
    </row>
    <row r="33" spans="1:45" ht="24.6" customHeight="1" x14ac:dyDescent="0.3">
      <c r="A33" s="17"/>
      <c r="B33" s="27"/>
      <c r="C33" s="27"/>
      <c r="D33" s="38"/>
      <c r="E33" s="38" t="s">
        <v>170</v>
      </c>
      <c r="F33" s="38"/>
      <c r="G33" s="376" t="s">
        <v>476</v>
      </c>
      <c r="H33" s="70" t="s">
        <v>2</v>
      </c>
      <c r="I33" s="70"/>
      <c r="J33" s="391" t="s">
        <v>171</v>
      </c>
      <c r="K33" s="391"/>
      <c r="L33" s="110">
        <v>1</v>
      </c>
      <c r="M33" s="110">
        <v>1</v>
      </c>
      <c r="N33" s="110"/>
      <c r="O33" s="110">
        <v>4</v>
      </c>
      <c r="P33" s="110">
        <v>4</v>
      </c>
      <c r="Q33" s="110"/>
      <c r="R33" s="110">
        <v>40</v>
      </c>
      <c r="S33" s="110">
        <v>40</v>
      </c>
      <c r="T33" s="110"/>
      <c r="U33" s="110">
        <v>2</v>
      </c>
      <c r="V33" s="110">
        <v>2</v>
      </c>
      <c r="W33" s="110"/>
      <c r="X33" s="110">
        <f t="shared" ref="X33:Y36" si="12">R33*U33</f>
        <v>80</v>
      </c>
      <c r="Y33" s="110">
        <f t="shared" si="12"/>
        <v>80</v>
      </c>
      <c r="Z33" s="110"/>
      <c r="AA33" s="110">
        <f t="shared" ref="AA33:AB36" si="13">O33*R33*U33</f>
        <v>320</v>
      </c>
      <c r="AB33" s="110">
        <f t="shared" si="13"/>
        <v>320</v>
      </c>
      <c r="AC33" s="356" t="s">
        <v>472</v>
      </c>
      <c r="AD33" s="342" t="s">
        <v>172</v>
      </c>
      <c r="AE33" s="290" t="s">
        <v>154</v>
      </c>
      <c r="AF33" s="198" t="s">
        <v>173</v>
      </c>
      <c r="AG33" s="82">
        <f t="shared" si="10"/>
        <v>6192</v>
      </c>
      <c r="AH33" s="78">
        <v>3740</v>
      </c>
      <c r="AI33" s="78">
        <v>530</v>
      </c>
      <c r="AJ33" s="78">
        <v>1150</v>
      </c>
      <c r="AK33" s="78">
        <v>772</v>
      </c>
      <c r="AL33" s="114"/>
      <c r="AM33" s="52"/>
      <c r="AN33" s="78"/>
      <c r="AO33" s="78"/>
      <c r="AP33" s="78"/>
      <c r="AQ33" s="53"/>
      <c r="AR33" s="92"/>
      <c r="AS33" s="68" t="s">
        <v>174</v>
      </c>
    </row>
    <row r="34" spans="1:45" ht="24.6" customHeight="1" x14ac:dyDescent="0.3">
      <c r="A34" s="17"/>
      <c r="B34" s="27"/>
      <c r="C34" s="27"/>
      <c r="D34" s="38"/>
      <c r="E34" s="38" t="s">
        <v>175</v>
      </c>
      <c r="F34" s="38"/>
      <c r="G34" s="376" t="s">
        <v>477</v>
      </c>
      <c r="H34" s="70" t="s">
        <v>2</v>
      </c>
      <c r="I34" s="70"/>
      <c r="J34" s="391" t="s">
        <v>171</v>
      </c>
      <c r="K34" s="391"/>
      <c r="L34" s="110">
        <v>1</v>
      </c>
      <c r="M34" s="110">
        <v>1</v>
      </c>
      <c r="N34" s="110"/>
      <c r="O34" s="110">
        <v>4</v>
      </c>
      <c r="P34" s="110">
        <v>4</v>
      </c>
      <c r="Q34" s="110"/>
      <c r="R34" s="110">
        <v>40</v>
      </c>
      <c r="S34" s="110">
        <v>40</v>
      </c>
      <c r="T34" s="110"/>
      <c r="U34" s="110">
        <v>2</v>
      </c>
      <c r="V34" s="110">
        <v>2</v>
      </c>
      <c r="W34" s="110"/>
      <c r="X34" s="110">
        <f t="shared" si="12"/>
        <v>80</v>
      </c>
      <c r="Y34" s="110">
        <f t="shared" si="12"/>
        <v>80</v>
      </c>
      <c r="Z34" s="110"/>
      <c r="AA34" s="110">
        <f t="shared" si="13"/>
        <v>320</v>
      </c>
      <c r="AB34" s="110">
        <f t="shared" si="13"/>
        <v>320</v>
      </c>
      <c r="AC34" s="357" t="s">
        <v>474</v>
      </c>
      <c r="AD34" s="342"/>
      <c r="AE34" s="290" t="s">
        <v>154</v>
      </c>
      <c r="AF34" s="36" t="s">
        <v>176</v>
      </c>
      <c r="AG34" s="82">
        <f t="shared" si="10"/>
        <v>3829</v>
      </c>
      <c r="AH34" s="78">
        <v>1710</v>
      </c>
      <c r="AI34" s="78">
        <v>10</v>
      </c>
      <c r="AJ34" s="78">
        <v>1812</v>
      </c>
      <c r="AK34" s="78">
        <v>297</v>
      </c>
      <c r="AL34" s="114"/>
      <c r="AM34" s="52"/>
      <c r="AN34" s="78"/>
      <c r="AO34" s="78"/>
      <c r="AP34" s="78"/>
      <c r="AQ34" s="53"/>
      <c r="AR34" s="92"/>
      <c r="AS34" s="68" t="s">
        <v>174</v>
      </c>
    </row>
    <row r="35" spans="1:45" ht="24.6" customHeight="1" x14ac:dyDescent="0.3">
      <c r="A35" s="17"/>
      <c r="B35" s="3"/>
      <c r="C35" s="27"/>
      <c r="D35" s="38"/>
      <c r="E35" s="38" t="s">
        <v>177</v>
      </c>
      <c r="F35" s="38"/>
      <c r="G35" s="376" t="s">
        <v>478</v>
      </c>
      <c r="H35" s="70" t="s">
        <v>2</v>
      </c>
      <c r="I35" s="70"/>
      <c r="J35" s="391" t="s">
        <v>171</v>
      </c>
      <c r="K35" s="391"/>
      <c r="L35" s="110">
        <v>1</v>
      </c>
      <c r="M35" s="110">
        <v>1</v>
      </c>
      <c r="N35" s="110"/>
      <c r="O35" s="110">
        <v>4</v>
      </c>
      <c r="P35" s="110">
        <v>4</v>
      </c>
      <c r="Q35" s="110"/>
      <c r="R35" s="110">
        <v>40</v>
      </c>
      <c r="S35" s="110">
        <v>40</v>
      </c>
      <c r="T35" s="110"/>
      <c r="U35" s="110">
        <v>2</v>
      </c>
      <c r="V35" s="110">
        <v>2</v>
      </c>
      <c r="W35" s="110"/>
      <c r="X35" s="110">
        <f t="shared" si="12"/>
        <v>80</v>
      </c>
      <c r="Y35" s="110">
        <f t="shared" si="12"/>
        <v>80</v>
      </c>
      <c r="Z35" s="110"/>
      <c r="AA35" s="110">
        <f t="shared" si="13"/>
        <v>320</v>
      </c>
      <c r="AB35" s="110">
        <f t="shared" si="13"/>
        <v>320</v>
      </c>
      <c r="AC35" s="357"/>
      <c r="AD35" s="313"/>
      <c r="AE35" s="290" t="s">
        <v>154</v>
      </c>
      <c r="AF35" s="36" t="s">
        <v>178</v>
      </c>
      <c r="AG35" s="82">
        <f t="shared" si="10"/>
        <v>3707</v>
      </c>
      <c r="AH35" s="78">
        <v>1876</v>
      </c>
      <c r="AI35" s="78">
        <v>230</v>
      </c>
      <c r="AJ35" s="78">
        <v>1348</v>
      </c>
      <c r="AK35" s="78">
        <v>253</v>
      </c>
      <c r="AL35" s="114"/>
      <c r="AM35" s="52"/>
      <c r="AN35" s="78"/>
      <c r="AO35" s="78"/>
      <c r="AP35" s="78"/>
      <c r="AQ35" s="53"/>
      <c r="AR35" s="92"/>
      <c r="AS35" s="68" t="s">
        <v>174</v>
      </c>
    </row>
    <row r="36" spans="1:45" ht="24.6" customHeight="1" x14ac:dyDescent="0.3">
      <c r="A36" s="17"/>
      <c r="B36" s="3"/>
      <c r="C36" s="40"/>
      <c r="D36" s="11"/>
      <c r="E36" s="38" t="s">
        <v>179</v>
      </c>
      <c r="F36" s="38"/>
      <c r="G36" s="376" t="s">
        <v>479</v>
      </c>
      <c r="H36" s="70" t="s">
        <v>2</v>
      </c>
      <c r="I36" s="70"/>
      <c r="J36" s="391" t="s">
        <v>171</v>
      </c>
      <c r="K36" s="391"/>
      <c r="L36" s="110">
        <v>1</v>
      </c>
      <c r="M36" s="110">
        <v>1</v>
      </c>
      <c r="N36" s="110"/>
      <c r="O36" s="110">
        <v>4</v>
      </c>
      <c r="P36" s="110">
        <v>4</v>
      </c>
      <c r="Q36" s="110"/>
      <c r="R36" s="110">
        <v>40</v>
      </c>
      <c r="S36" s="110">
        <v>40</v>
      </c>
      <c r="T36" s="110"/>
      <c r="U36" s="110">
        <v>2</v>
      </c>
      <c r="V36" s="110">
        <v>2</v>
      </c>
      <c r="W36" s="110"/>
      <c r="X36" s="110">
        <f t="shared" si="12"/>
        <v>80</v>
      </c>
      <c r="Y36" s="110">
        <f t="shared" si="12"/>
        <v>80</v>
      </c>
      <c r="Z36" s="110"/>
      <c r="AA36" s="110">
        <f t="shared" si="13"/>
        <v>320</v>
      </c>
      <c r="AB36" s="110">
        <f t="shared" si="13"/>
        <v>320</v>
      </c>
      <c r="AC36" s="358"/>
      <c r="AD36" s="313"/>
      <c r="AE36" s="290" t="s">
        <v>154</v>
      </c>
      <c r="AF36" s="36" t="s">
        <v>180</v>
      </c>
      <c r="AG36" s="82">
        <f t="shared" si="10"/>
        <v>4714</v>
      </c>
      <c r="AH36" s="78">
        <v>2371</v>
      </c>
      <c r="AI36" s="78">
        <v>220</v>
      </c>
      <c r="AJ36" s="78">
        <v>1823</v>
      </c>
      <c r="AK36" s="78">
        <v>300</v>
      </c>
      <c r="AL36" s="114"/>
      <c r="AM36" s="52"/>
      <c r="AN36" s="78"/>
      <c r="AO36" s="78"/>
      <c r="AP36" s="78"/>
      <c r="AQ36" s="53"/>
      <c r="AR36" s="92"/>
      <c r="AS36" s="68" t="s">
        <v>174</v>
      </c>
    </row>
    <row r="37" spans="1:45" ht="18.75" customHeight="1" x14ac:dyDescent="0.3">
      <c r="A37" s="17"/>
      <c r="B37" s="524" t="s">
        <v>181</v>
      </c>
      <c r="C37" s="525"/>
      <c r="D37" s="525"/>
      <c r="E37" s="525"/>
      <c r="F37" s="525"/>
      <c r="G37" s="526"/>
      <c r="H37" s="527"/>
      <c r="I37" s="527"/>
      <c r="J37" s="528"/>
      <c r="K37" s="528"/>
      <c r="L37" s="529">
        <f>L38</f>
        <v>13</v>
      </c>
      <c r="M37" s="529">
        <f>M38</f>
        <v>10</v>
      </c>
      <c r="N37" s="529"/>
      <c r="O37" s="529">
        <f t="shared" ref="O37:AB37" si="14">O38</f>
        <v>41</v>
      </c>
      <c r="P37" s="529">
        <f t="shared" si="14"/>
        <v>32</v>
      </c>
      <c r="Q37" s="529"/>
      <c r="R37" s="529">
        <f t="shared" si="14"/>
        <v>325</v>
      </c>
      <c r="S37" s="529">
        <f t="shared" si="14"/>
        <v>240</v>
      </c>
      <c r="T37" s="529"/>
      <c r="U37" s="529">
        <f t="shared" si="14"/>
        <v>19</v>
      </c>
      <c r="V37" s="529">
        <f t="shared" si="14"/>
        <v>13</v>
      </c>
      <c r="W37" s="529"/>
      <c r="X37" s="529">
        <f t="shared" si="14"/>
        <v>515</v>
      </c>
      <c r="Y37" s="529">
        <f t="shared" si="14"/>
        <v>340</v>
      </c>
      <c r="Z37" s="529"/>
      <c r="AA37" s="529">
        <f t="shared" si="14"/>
        <v>1575</v>
      </c>
      <c r="AB37" s="529">
        <f t="shared" si="14"/>
        <v>1050</v>
      </c>
      <c r="AC37" s="530"/>
      <c r="AD37" s="523" t="s">
        <v>109</v>
      </c>
      <c r="AE37" s="291"/>
      <c r="AF37" s="241"/>
      <c r="AG37" s="83" t="e">
        <f t="shared" ref="AG37:AG42" si="15">SUM(AH37:AK37)</f>
        <v>#REF!</v>
      </c>
      <c r="AH37" s="74" t="e">
        <f>AH38+#REF!</f>
        <v>#REF!</v>
      </c>
      <c r="AI37" s="74" t="e">
        <f>AI38+#REF!</f>
        <v>#REF!</v>
      </c>
      <c r="AJ37" s="74" t="e">
        <f>AJ38+#REF!</f>
        <v>#REF!</v>
      </c>
      <c r="AK37" s="74" t="e">
        <f>AK38+#REF!</f>
        <v>#REF!</v>
      </c>
      <c r="AL37" s="116" t="e">
        <f>AL38+#REF!</f>
        <v>#REF!</v>
      </c>
      <c r="AM37" s="55"/>
      <c r="AN37" s="74"/>
      <c r="AO37" s="74"/>
      <c r="AP37" s="74"/>
      <c r="AQ37" s="56"/>
      <c r="AR37" s="94"/>
    </row>
    <row r="38" spans="1:45" s="42" customFormat="1" ht="18.75" customHeight="1" x14ac:dyDescent="0.3">
      <c r="A38" s="45"/>
      <c r="B38" s="411"/>
      <c r="C38" s="416" t="s">
        <v>182</v>
      </c>
      <c r="D38" s="420"/>
      <c r="E38" s="420"/>
      <c r="F38" s="420"/>
      <c r="G38" s="421"/>
      <c r="H38" s="35"/>
      <c r="I38" s="35"/>
      <c r="J38" s="35"/>
      <c r="K38" s="35"/>
      <c r="L38" s="110">
        <f>L39+L41+L46+L51</f>
        <v>13</v>
      </c>
      <c r="M38" s="110">
        <f>M39+M41+M46+M51</f>
        <v>10</v>
      </c>
      <c r="N38" s="110"/>
      <c r="O38" s="110">
        <f>O39+O41+O46+O51</f>
        <v>41</v>
      </c>
      <c r="P38" s="110">
        <f>P39+P41+P46+P51</f>
        <v>32</v>
      </c>
      <c r="Q38" s="110"/>
      <c r="R38" s="110">
        <f>R39+R41+R46+R51</f>
        <v>325</v>
      </c>
      <c r="S38" s="110">
        <f>S39+S41+S46+S51</f>
        <v>240</v>
      </c>
      <c r="T38" s="110"/>
      <c r="U38" s="110">
        <f>U39+U41+U46+U51</f>
        <v>19</v>
      </c>
      <c r="V38" s="110">
        <f>V39+V41+V46+V51</f>
        <v>13</v>
      </c>
      <c r="W38" s="110"/>
      <c r="X38" s="110">
        <f>X39+X41+X46+X51</f>
        <v>515</v>
      </c>
      <c r="Y38" s="110">
        <f>Y39+Y41+Y46+Y51</f>
        <v>340</v>
      </c>
      <c r="Z38" s="110"/>
      <c r="AA38" s="110">
        <f>AA39+AA41+AA46+AA51</f>
        <v>1575</v>
      </c>
      <c r="AB38" s="110">
        <f>AB39+AB41+AB46+AB51</f>
        <v>1050</v>
      </c>
      <c r="AC38" s="351"/>
      <c r="AD38" s="403"/>
      <c r="AE38" s="404"/>
      <c r="AF38" s="403"/>
      <c r="AG38" s="82">
        <f t="shared" si="15"/>
        <v>732847</v>
      </c>
      <c r="AH38" s="79">
        <f>AH17+AH39+AH41+AH46+AH65+AH51+AH71</f>
        <v>511013</v>
      </c>
      <c r="AI38" s="79">
        <f>AI17+AI39+AI41+AI46+AI65+AI51+AI71</f>
        <v>56580</v>
      </c>
      <c r="AJ38" s="79">
        <f>AJ17+AJ39+AJ41+AJ46+AJ65+AJ51+AJ71</f>
        <v>100668</v>
      </c>
      <c r="AK38" s="79">
        <f>AK17+AK39+AK41+AK46+AK65+AK51+AK71</f>
        <v>64586</v>
      </c>
      <c r="AL38" s="115">
        <f>AL17+AL39+AL41+AL46+AL65+AL51+AL71</f>
        <v>0</v>
      </c>
      <c r="AM38" s="52"/>
      <c r="AN38" s="79"/>
      <c r="AO38" s="79"/>
      <c r="AP38" s="79"/>
      <c r="AQ38" s="54"/>
      <c r="AR38" s="405"/>
      <c r="AS38" s="105"/>
    </row>
    <row r="39" spans="1:45" s="42" customFormat="1" ht="18.75" customHeight="1" x14ac:dyDescent="0.3">
      <c r="A39" s="45"/>
      <c r="B39" s="411"/>
      <c r="C39" s="422"/>
      <c r="D39" s="423" t="s">
        <v>183</v>
      </c>
      <c r="E39" s="424"/>
      <c r="F39" s="424"/>
      <c r="G39" s="425"/>
      <c r="H39" s="35"/>
      <c r="I39" s="35"/>
      <c r="J39" s="35"/>
      <c r="K39" s="35"/>
      <c r="L39" s="110">
        <f t="shared" ref="L39:AL39" si="16">L40</f>
        <v>1</v>
      </c>
      <c r="M39" s="110">
        <f t="shared" si="16"/>
        <v>1</v>
      </c>
      <c r="N39" s="110"/>
      <c r="O39" s="110">
        <f t="shared" si="16"/>
        <v>4</v>
      </c>
      <c r="P39" s="110">
        <f t="shared" si="16"/>
        <v>4</v>
      </c>
      <c r="Q39" s="110"/>
      <c r="R39" s="110">
        <f t="shared" si="16"/>
        <v>20</v>
      </c>
      <c r="S39" s="110">
        <f t="shared" si="16"/>
        <v>20</v>
      </c>
      <c r="T39" s="110"/>
      <c r="U39" s="110">
        <f t="shared" si="16"/>
        <v>1</v>
      </c>
      <c r="V39" s="110">
        <f t="shared" si="16"/>
        <v>1</v>
      </c>
      <c r="W39" s="110"/>
      <c r="X39" s="110">
        <f t="shared" si="16"/>
        <v>20</v>
      </c>
      <c r="Y39" s="110">
        <f t="shared" si="16"/>
        <v>20</v>
      </c>
      <c r="Z39" s="110"/>
      <c r="AA39" s="110">
        <f t="shared" si="16"/>
        <v>80</v>
      </c>
      <c r="AB39" s="110">
        <f t="shared" si="16"/>
        <v>80</v>
      </c>
      <c r="AC39" s="351"/>
      <c r="AD39" s="426" t="s">
        <v>109</v>
      </c>
      <c r="AE39" s="427"/>
      <c r="AF39" s="403"/>
      <c r="AG39" s="82">
        <f t="shared" si="15"/>
        <v>2544</v>
      </c>
      <c r="AH39" s="79">
        <f t="shared" si="16"/>
        <v>2268</v>
      </c>
      <c r="AI39" s="79">
        <f t="shared" si="16"/>
        <v>0</v>
      </c>
      <c r="AJ39" s="79">
        <f t="shared" si="16"/>
        <v>233</v>
      </c>
      <c r="AK39" s="79">
        <f t="shared" si="16"/>
        <v>43</v>
      </c>
      <c r="AL39" s="115">
        <f t="shared" si="16"/>
        <v>0</v>
      </c>
      <c r="AM39" s="52"/>
      <c r="AN39" s="79"/>
      <c r="AO39" s="79"/>
      <c r="AP39" s="79"/>
      <c r="AQ39" s="54"/>
      <c r="AR39" s="405"/>
      <c r="AS39" s="105"/>
    </row>
    <row r="40" spans="1:45" s="42" customFormat="1" ht="29.45" customHeight="1" x14ac:dyDescent="0.3">
      <c r="A40" s="45"/>
      <c r="B40" s="411"/>
      <c r="C40" s="422"/>
      <c r="D40" s="428"/>
      <c r="E40" s="429" t="s">
        <v>184</v>
      </c>
      <c r="F40" s="430"/>
      <c r="G40" s="34" t="s">
        <v>185</v>
      </c>
      <c r="H40" s="35" t="s">
        <v>107</v>
      </c>
      <c r="I40" s="35"/>
      <c r="J40" s="35" t="s">
        <v>3</v>
      </c>
      <c r="K40" s="35"/>
      <c r="L40" s="110">
        <v>1</v>
      </c>
      <c r="M40" s="110">
        <v>1</v>
      </c>
      <c r="N40" s="110"/>
      <c r="O40" s="110">
        <v>4</v>
      </c>
      <c r="P40" s="110">
        <v>4</v>
      </c>
      <c r="Q40" s="110"/>
      <c r="R40" s="110">
        <v>20</v>
      </c>
      <c r="S40" s="110">
        <v>20</v>
      </c>
      <c r="T40" s="110"/>
      <c r="U40" s="110">
        <v>1</v>
      </c>
      <c r="V40" s="110">
        <v>1</v>
      </c>
      <c r="W40" s="110"/>
      <c r="X40" s="110">
        <f>R40*U40</f>
        <v>20</v>
      </c>
      <c r="Y40" s="110">
        <f>S40*V40</f>
        <v>20</v>
      </c>
      <c r="Z40" s="110"/>
      <c r="AA40" s="110">
        <f>O40*R40*U40</f>
        <v>80</v>
      </c>
      <c r="AB40" s="110">
        <f>P40*S40*V40</f>
        <v>80</v>
      </c>
      <c r="AC40" s="351"/>
      <c r="AD40" s="431" t="s">
        <v>186</v>
      </c>
      <c r="AE40" s="432"/>
      <c r="AF40" s="238" t="s">
        <v>187</v>
      </c>
      <c r="AG40" s="82">
        <f t="shared" si="15"/>
        <v>2544</v>
      </c>
      <c r="AH40" s="79">
        <v>2268</v>
      </c>
      <c r="AI40" s="79"/>
      <c r="AJ40" s="79">
        <v>233</v>
      </c>
      <c r="AK40" s="79">
        <v>43</v>
      </c>
      <c r="AL40" s="115"/>
      <c r="AM40" s="52"/>
      <c r="AN40" s="79"/>
      <c r="AO40" s="79"/>
      <c r="AP40" s="79"/>
      <c r="AQ40" s="54"/>
      <c r="AR40" s="93"/>
      <c r="AS40" s="105" t="s">
        <v>148</v>
      </c>
    </row>
    <row r="41" spans="1:45" s="42" customFormat="1" ht="18.75" customHeight="1" x14ac:dyDescent="0.3">
      <c r="A41" s="45"/>
      <c r="B41" s="411"/>
      <c r="C41" s="422"/>
      <c r="D41" s="433" t="s">
        <v>188</v>
      </c>
      <c r="E41" s="434"/>
      <c r="F41" s="434"/>
      <c r="G41" s="435"/>
      <c r="H41" s="35"/>
      <c r="I41" s="35"/>
      <c r="J41" s="35"/>
      <c r="K41" s="35"/>
      <c r="L41" s="110">
        <f>SUM(L42:L45)</f>
        <v>4</v>
      </c>
      <c r="M41" s="110">
        <f>SUM(M42:M45)</f>
        <v>1</v>
      </c>
      <c r="N41" s="110"/>
      <c r="O41" s="110">
        <f>SUM(O42:O45)</f>
        <v>12</v>
      </c>
      <c r="P41" s="110">
        <f>SUM(P42:P45)</f>
        <v>3</v>
      </c>
      <c r="Q41" s="110"/>
      <c r="R41" s="110">
        <f>SUM(R42:R45)</f>
        <v>110</v>
      </c>
      <c r="S41" s="110">
        <f>SUM(S42:S45)</f>
        <v>30</v>
      </c>
      <c r="T41" s="110"/>
      <c r="U41" s="110">
        <f>SUM(U42:U45)</f>
        <v>7</v>
      </c>
      <c r="V41" s="110">
        <f>SUM(V42:V45)</f>
        <v>2</v>
      </c>
      <c r="W41" s="110"/>
      <c r="X41" s="110">
        <f>SUM(X42:X45)</f>
        <v>190</v>
      </c>
      <c r="Y41" s="110">
        <f>SUM(Y42:Y45)</f>
        <v>60</v>
      </c>
      <c r="Z41" s="110"/>
      <c r="AA41" s="110">
        <f>SUM(AA42:AA45)</f>
        <v>570</v>
      </c>
      <c r="AB41" s="110">
        <f>SUM(AB42:AB45)</f>
        <v>180</v>
      </c>
      <c r="AC41" s="351"/>
      <c r="AD41" s="403">
        <f>SUM(AD42:AD42)</f>
        <v>0</v>
      </c>
      <c r="AE41" s="404"/>
      <c r="AF41" s="403"/>
      <c r="AG41" s="82">
        <f t="shared" si="15"/>
        <v>6756</v>
      </c>
      <c r="AH41" s="79">
        <f>SUM(AH42:AH42)</f>
        <v>4336</v>
      </c>
      <c r="AI41" s="79">
        <f>SUM(AI42:AI42)</f>
        <v>0</v>
      </c>
      <c r="AJ41" s="79">
        <f>SUM(AJ42:AJ42)</f>
        <v>1943</v>
      </c>
      <c r="AK41" s="79">
        <f>SUM(AK42:AK42)</f>
        <v>477</v>
      </c>
      <c r="AL41" s="115">
        <f>SUM(AL42:AL42)</f>
        <v>0</v>
      </c>
      <c r="AM41" s="52"/>
      <c r="AN41" s="79"/>
      <c r="AO41" s="79"/>
      <c r="AP41" s="79"/>
      <c r="AQ41" s="54"/>
      <c r="AR41" s="405"/>
      <c r="AS41" s="105"/>
    </row>
    <row r="42" spans="1:45" s="42" customFormat="1" ht="40.5" x14ac:dyDescent="0.3">
      <c r="A42" s="436"/>
      <c r="B42" s="437"/>
      <c r="C42" s="438"/>
      <c r="D42" s="140"/>
      <c r="E42" s="439" t="s">
        <v>189</v>
      </c>
      <c r="F42" s="140"/>
      <c r="G42" s="34" t="s">
        <v>29</v>
      </c>
      <c r="H42" s="35" t="s">
        <v>2</v>
      </c>
      <c r="I42" s="35"/>
      <c r="J42" s="35" t="s">
        <v>5</v>
      </c>
      <c r="K42" s="35"/>
      <c r="L42" s="110">
        <v>1</v>
      </c>
      <c r="M42" s="110">
        <v>1</v>
      </c>
      <c r="N42" s="110"/>
      <c r="O42" s="110">
        <v>3</v>
      </c>
      <c r="P42" s="110">
        <v>3</v>
      </c>
      <c r="Q42" s="110"/>
      <c r="R42" s="110">
        <v>30</v>
      </c>
      <c r="S42" s="110">
        <v>30</v>
      </c>
      <c r="T42" s="110"/>
      <c r="U42" s="110">
        <v>2</v>
      </c>
      <c r="V42" s="110">
        <v>2</v>
      </c>
      <c r="W42" s="110"/>
      <c r="X42" s="110">
        <f t="shared" ref="X42:Y44" si="17">R42*U42</f>
        <v>60</v>
      </c>
      <c r="Y42" s="110">
        <f t="shared" si="17"/>
        <v>60</v>
      </c>
      <c r="Z42" s="110"/>
      <c r="AA42" s="110">
        <f t="shared" ref="AA42:AB44" si="18">O42*R42*U42</f>
        <v>180</v>
      </c>
      <c r="AB42" s="110">
        <f t="shared" si="18"/>
        <v>180</v>
      </c>
      <c r="AC42" s="351" t="s">
        <v>488</v>
      </c>
      <c r="AD42" s="36"/>
      <c r="AE42" s="290"/>
      <c r="AF42" s="36" t="s">
        <v>190</v>
      </c>
      <c r="AG42" s="82">
        <f t="shared" si="15"/>
        <v>6756</v>
      </c>
      <c r="AH42" s="79">
        <v>4336</v>
      </c>
      <c r="AI42" s="79"/>
      <c r="AJ42" s="79">
        <v>1943</v>
      </c>
      <c r="AK42" s="79">
        <v>477</v>
      </c>
      <c r="AL42" s="115"/>
      <c r="AM42" s="52"/>
      <c r="AN42" s="79"/>
      <c r="AO42" s="79"/>
      <c r="AP42" s="79"/>
      <c r="AQ42" s="54"/>
      <c r="AR42" s="93" t="s">
        <v>191</v>
      </c>
      <c r="AS42" s="105" t="s">
        <v>148</v>
      </c>
    </row>
    <row r="43" spans="1:45" s="42" customFormat="1" ht="113.25" customHeight="1" x14ac:dyDescent="0.3">
      <c r="A43" s="440"/>
      <c r="B43" s="441"/>
      <c r="C43" s="441"/>
      <c r="D43" s="425"/>
      <c r="E43" s="442" t="s">
        <v>109</v>
      </c>
      <c r="F43" s="425"/>
      <c r="G43" s="443" t="s">
        <v>466</v>
      </c>
      <c r="H43" s="443" t="s">
        <v>107</v>
      </c>
      <c r="I43" s="443"/>
      <c r="J43" s="323" t="s">
        <v>192</v>
      </c>
      <c r="K43" s="323"/>
      <c r="L43" s="444">
        <v>1</v>
      </c>
      <c r="M43" s="444"/>
      <c r="N43" s="444"/>
      <c r="O43" s="444">
        <v>3</v>
      </c>
      <c r="P43" s="444">
        <v>0</v>
      </c>
      <c r="Q43" s="444"/>
      <c r="R43" s="444">
        <v>30</v>
      </c>
      <c r="S43" s="444"/>
      <c r="T43" s="444"/>
      <c r="U43" s="444">
        <v>2</v>
      </c>
      <c r="V43" s="444"/>
      <c r="W43" s="444"/>
      <c r="X43" s="444">
        <f t="shared" si="17"/>
        <v>60</v>
      </c>
      <c r="Y43" s="444">
        <f t="shared" si="17"/>
        <v>0</v>
      </c>
      <c r="Z43" s="444"/>
      <c r="AA43" s="444">
        <f t="shared" si="18"/>
        <v>180</v>
      </c>
      <c r="AB43" s="444">
        <f t="shared" si="18"/>
        <v>0</v>
      </c>
      <c r="AC43" s="445" t="s">
        <v>480</v>
      </c>
      <c r="AD43" s="446" t="s">
        <v>143</v>
      </c>
      <c r="AE43" s="447"/>
      <c r="AF43" s="448" t="s">
        <v>193</v>
      </c>
      <c r="AG43" s="449"/>
      <c r="AH43" s="449"/>
      <c r="AI43" s="449"/>
      <c r="AJ43" s="449"/>
      <c r="AK43" s="449"/>
      <c r="AL43" s="449"/>
      <c r="AM43" s="449"/>
      <c r="AN43" s="449"/>
      <c r="AO43" s="449"/>
      <c r="AP43" s="449"/>
      <c r="AQ43" s="449"/>
      <c r="AR43" s="449"/>
      <c r="AS43" s="105"/>
    </row>
    <row r="44" spans="1:45" s="42" customFormat="1" ht="60" customHeight="1" x14ac:dyDescent="0.3">
      <c r="A44" s="440"/>
      <c r="B44" s="441"/>
      <c r="C44" s="441"/>
      <c r="D44" s="425"/>
      <c r="E44" s="442" t="s">
        <v>109</v>
      </c>
      <c r="F44" s="425"/>
      <c r="G44" s="443" t="s">
        <v>467</v>
      </c>
      <c r="H44" s="443" t="s">
        <v>168</v>
      </c>
      <c r="I44" s="323" t="s">
        <v>423</v>
      </c>
      <c r="J44" s="323" t="s">
        <v>192</v>
      </c>
      <c r="K44" s="323"/>
      <c r="L44" s="444">
        <v>1</v>
      </c>
      <c r="M44" s="444"/>
      <c r="N44" s="444"/>
      <c r="O44" s="444">
        <v>3</v>
      </c>
      <c r="P44" s="444">
        <v>0</v>
      </c>
      <c r="Q44" s="444"/>
      <c r="R44" s="444">
        <v>30</v>
      </c>
      <c r="S44" s="444"/>
      <c r="T44" s="444"/>
      <c r="U44" s="444">
        <v>1</v>
      </c>
      <c r="V44" s="444"/>
      <c r="W44" s="444"/>
      <c r="X44" s="444">
        <f t="shared" si="17"/>
        <v>30</v>
      </c>
      <c r="Y44" s="444">
        <f t="shared" si="17"/>
        <v>0</v>
      </c>
      <c r="Z44" s="444"/>
      <c r="AA44" s="444">
        <f t="shared" si="18"/>
        <v>90</v>
      </c>
      <c r="AB44" s="444">
        <f t="shared" si="18"/>
        <v>0</v>
      </c>
      <c r="AC44" s="445" t="s">
        <v>481</v>
      </c>
      <c r="AD44" s="446" t="s">
        <v>194</v>
      </c>
      <c r="AE44" s="447"/>
      <c r="AF44" s="448" t="s">
        <v>195</v>
      </c>
      <c r="AG44" s="449"/>
      <c r="AH44" s="449"/>
      <c r="AI44" s="449"/>
      <c r="AJ44" s="449"/>
      <c r="AK44" s="449"/>
      <c r="AL44" s="449"/>
      <c r="AM44" s="449"/>
      <c r="AN44" s="449"/>
      <c r="AO44" s="449"/>
      <c r="AP44" s="449"/>
      <c r="AQ44" s="449"/>
      <c r="AR44" s="449"/>
      <c r="AS44" s="105"/>
    </row>
    <row r="45" spans="1:45" s="42" customFormat="1" ht="33" customHeight="1" x14ac:dyDescent="0.3">
      <c r="A45" s="440"/>
      <c r="B45" s="441"/>
      <c r="C45" s="441"/>
      <c r="D45" s="425"/>
      <c r="E45" s="442" t="s">
        <v>109</v>
      </c>
      <c r="F45" s="425"/>
      <c r="G45" s="443" t="s">
        <v>468</v>
      </c>
      <c r="H45" s="443" t="s">
        <v>107</v>
      </c>
      <c r="I45" s="443"/>
      <c r="J45" s="323" t="s">
        <v>108</v>
      </c>
      <c r="K45" s="323"/>
      <c r="L45" s="444">
        <v>1</v>
      </c>
      <c r="M45" s="444"/>
      <c r="N45" s="444"/>
      <c r="O45" s="444">
        <v>3</v>
      </c>
      <c r="P45" s="444">
        <v>0</v>
      </c>
      <c r="Q45" s="444"/>
      <c r="R45" s="444">
        <v>20</v>
      </c>
      <c r="S45" s="444"/>
      <c r="T45" s="444"/>
      <c r="U45" s="444">
        <v>2</v>
      </c>
      <c r="V45" s="444"/>
      <c r="W45" s="444"/>
      <c r="X45" s="444">
        <f>R45*U45</f>
        <v>40</v>
      </c>
      <c r="Y45" s="444">
        <f>S45*V45</f>
        <v>0</v>
      </c>
      <c r="Z45" s="444"/>
      <c r="AA45" s="444">
        <f>O45*R45*U45</f>
        <v>120</v>
      </c>
      <c r="AB45" s="444">
        <f>P45*S45*V45</f>
        <v>0</v>
      </c>
      <c r="AC45" s="450" t="s">
        <v>455</v>
      </c>
      <c r="AD45" s="446" t="s">
        <v>194</v>
      </c>
      <c r="AE45" s="447"/>
      <c r="AF45" s="448" t="s">
        <v>195</v>
      </c>
      <c r="AG45" s="449"/>
      <c r="AH45" s="449"/>
      <c r="AI45" s="449"/>
      <c r="AJ45" s="449"/>
      <c r="AK45" s="449"/>
      <c r="AL45" s="449"/>
      <c r="AM45" s="449"/>
      <c r="AN45" s="449"/>
      <c r="AO45" s="449"/>
      <c r="AP45" s="449"/>
      <c r="AQ45" s="449"/>
      <c r="AR45" s="449"/>
      <c r="AS45" s="105"/>
    </row>
    <row r="46" spans="1:45" s="42" customFormat="1" ht="24" customHeight="1" x14ac:dyDescent="0.3">
      <c r="A46" s="45"/>
      <c r="B46" s="411"/>
      <c r="C46" s="422"/>
      <c r="D46" s="433" t="s">
        <v>199</v>
      </c>
      <c r="E46" s="434"/>
      <c r="F46" s="451"/>
      <c r="G46" s="425"/>
      <c r="H46" s="35"/>
      <c r="I46" s="35"/>
      <c r="J46" s="35"/>
      <c r="K46" s="35"/>
      <c r="L46" s="110">
        <f>SUM(L47:L50)</f>
        <v>4</v>
      </c>
      <c r="M46" s="110">
        <f>SUM(M47:M50)</f>
        <v>4</v>
      </c>
      <c r="N46" s="110"/>
      <c r="O46" s="110">
        <f>SUM(O47:O50)</f>
        <v>13</v>
      </c>
      <c r="P46" s="110">
        <f>SUM(P47:P50)</f>
        <v>13</v>
      </c>
      <c r="Q46" s="110"/>
      <c r="R46" s="110">
        <f>SUM(R47:R50)</f>
        <v>85</v>
      </c>
      <c r="S46" s="110">
        <f>SUM(S47:S50)</f>
        <v>80</v>
      </c>
      <c r="T46" s="110"/>
      <c r="U46" s="110">
        <f>SUM(U47:U50)</f>
        <v>4</v>
      </c>
      <c r="V46" s="110">
        <f>SUM(V47:V50)</f>
        <v>4</v>
      </c>
      <c r="W46" s="110"/>
      <c r="X46" s="110">
        <f>SUM(X47:X50)</f>
        <v>85</v>
      </c>
      <c r="Y46" s="110">
        <f>SUM(Y47:Y50)</f>
        <v>80</v>
      </c>
      <c r="Z46" s="110"/>
      <c r="AA46" s="110">
        <f>SUM(AA47:AA50)</f>
        <v>265</v>
      </c>
      <c r="AB46" s="110">
        <f>SUM(AB47:AB50)</f>
        <v>250</v>
      </c>
      <c r="AC46" s="351"/>
      <c r="AD46" s="403">
        <f>SUM(AD48:AD48)</f>
        <v>0</v>
      </c>
      <c r="AE46" s="404"/>
      <c r="AF46" s="403"/>
      <c r="AG46" s="82">
        <f t="shared" ref="AG46:AG67" si="19">SUM(AH46:AK46)</f>
        <v>1576</v>
      </c>
      <c r="AH46" s="79">
        <f>SUM(AH48:AH48)</f>
        <v>1170</v>
      </c>
      <c r="AI46" s="79">
        <f>SUM(AI48:AI48)</f>
        <v>0</v>
      </c>
      <c r="AJ46" s="79">
        <f>SUM(AJ48:AJ48)</f>
        <v>286</v>
      </c>
      <c r="AK46" s="79">
        <f>SUM(AK48:AK48)</f>
        <v>120</v>
      </c>
      <c r="AL46" s="115">
        <f>SUM(AL48:AL48)</f>
        <v>0</v>
      </c>
      <c r="AM46" s="52"/>
      <c r="AN46" s="79"/>
      <c r="AO46" s="79"/>
      <c r="AP46" s="79"/>
      <c r="AQ46" s="54"/>
      <c r="AR46" s="405"/>
      <c r="AS46" s="105"/>
    </row>
    <row r="47" spans="1:45" s="42" customFormat="1" ht="24.75" customHeight="1" x14ac:dyDescent="0.3">
      <c r="A47" s="45"/>
      <c r="B47" s="411"/>
      <c r="C47" s="422"/>
      <c r="D47" s="422"/>
      <c r="E47" s="439" t="s">
        <v>91</v>
      </c>
      <c r="F47" s="422"/>
      <c r="G47" s="34" t="s">
        <v>31</v>
      </c>
      <c r="H47" s="35" t="s">
        <v>4</v>
      </c>
      <c r="I47" s="35" t="s">
        <v>427</v>
      </c>
      <c r="J47" s="35" t="s">
        <v>5</v>
      </c>
      <c r="K47" s="35"/>
      <c r="L47" s="110">
        <v>1</v>
      </c>
      <c r="M47" s="110">
        <v>1</v>
      </c>
      <c r="N47" s="110"/>
      <c r="O47" s="110">
        <v>2</v>
      </c>
      <c r="P47" s="110">
        <v>2</v>
      </c>
      <c r="Q47" s="110"/>
      <c r="R47" s="110">
        <v>30</v>
      </c>
      <c r="S47" s="110">
        <v>30</v>
      </c>
      <c r="T47" s="110"/>
      <c r="U47" s="110">
        <v>1</v>
      </c>
      <c r="V47" s="110">
        <v>1</v>
      </c>
      <c r="W47" s="110"/>
      <c r="X47" s="110">
        <f t="shared" ref="X47:Y50" si="20">R47*U47</f>
        <v>30</v>
      </c>
      <c r="Y47" s="110">
        <f t="shared" si="20"/>
        <v>30</v>
      </c>
      <c r="Z47" s="110"/>
      <c r="AA47" s="110">
        <f t="shared" ref="AA47:AB50" si="21">O47*R47*U47</f>
        <v>60</v>
      </c>
      <c r="AB47" s="110">
        <f t="shared" si="21"/>
        <v>60</v>
      </c>
      <c r="AC47" s="351"/>
      <c r="AD47" s="238" t="s">
        <v>200</v>
      </c>
      <c r="AE47" s="287"/>
      <c r="AF47" s="238" t="s">
        <v>201</v>
      </c>
      <c r="AG47" s="82">
        <f>SUM(AH47:AK47)</f>
        <v>2422</v>
      </c>
      <c r="AH47" s="79">
        <v>1432</v>
      </c>
      <c r="AI47" s="79"/>
      <c r="AJ47" s="79">
        <v>703</v>
      </c>
      <c r="AK47" s="79">
        <v>287</v>
      </c>
      <c r="AL47" s="115"/>
      <c r="AM47" s="52"/>
      <c r="AN47" s="79"/>
      <c r="AO47" s="79"/>
      <c r="AP47" s="79"/>
      <c r="AQ47" s="54"/>
      <c r="AR47" s="93"/>
      <c r="AS47" s="105" t="s">
        <v>148</v>
      </c>
    </row>
    <row r="48" spans="1:45" s="42" customFormat="1" ht="30.6" customHeight="1" x14ac:dyDescent="0.3">
      <c r="A48" s="45"/>
      <c r="B48" s="411"/>
      <c r="C48" s="422"/>
      <c r="D48" s="422"/>
      <c r="E48" s="439" t="s">
        <v>202</v>
      </c>
      <c r="F48" s="422"/>
      <c r="G48" s="34" t="s">
        <v>409</v>
      </c>
      <c r="H48" s="35" t="s">
        <v>4</v>
      </c>
      <c r="I48" s="35" t="s">
        <v>428</v>
      </c>
      <c r="J48" s="35" t="s">
        <v>3</v>
      </c>
      <c r="K48" s="35"/>
      <c r="L48" s="110">
        <v>1</v>
      </c>
      <c r="M48" s="110">
        <v>1</v>
      </c>
      <c r="N48" s="110"/>
      <c r="O48" s="110">
        <v>4</v>
      </c>
      <c r="P48" s="110">
        <v>3</v>
      </c>
      <c r="Q48" s="110"/>
      <c r="R48" s="110">
        <v>20</v>
      </c>
      <c r="S48" s="110">
        <v>15</v>
      </c>
      <c r="T48" s="110"/>
      <c r="U48" s="110">
        <v>1</v>
      </c>
      <c r="V48" s="110">
        <v>1</v>
      </c>
      <c r="W48" s="110"/>
      <c r="X48" s="110">
        <f t="shared" si="20"/>
        <v>20</v>
      </c>
      <c r="Y48" s="110">
        <f t="shared" si="20"/>
        <v>15</v>
      </c>
      <c r="Z48" s="110"/>
      <c r="AA48" s="110">
        <f t="shared" si="21"/>
        <v>80</v>
      </c>
      <c r="AB48" s="110">
        <f t="shared" si="21"/>
        <v>45</v>
      </c>
      <c r="AC48" s="351"/>
      <c r="AD48" s="36" t="s">
        <v>203</v>
      </c>
      <c r="AE48" s="294"/>
      <c r="AF48" s="238" t="s">
        <v>204</v>
      </c>
      <c r="AG48" s="82">
        <f t="shared" si="19"/>
        <v>1576</v>
      </c>
      <c r="AH48" s="79">
        <v>1170</v>
      </c>
      <c r="AI48" s="79"/>
      <c r="AJ48" s="79">
        <v>286</v>
      </c>
      <c r="AK48" s="79">
        <v>120</v>
      </c>
      <c r="AL48" s="115"/>
      <c r="AM48" s="52"/>
      <c r="AN48" s="79"/>
      <c r="AO48" s="79"/>
      <c r="AP48" s="79"/>
      <c r="AQ48" s="54"/>
      <c r="AR48" s="93"/>
      <c r="AS48" s="105" t="s">
        <v>133</v>
      </c>
    </row>
    <row r="49" spans="1:45" s="42" customFormat="1" ht="54.75" customHeight="1" x14ac:dyDescent="0.3">
      <c r="A49" s="45"/>
      <c r="B49" s="411"/>
      <c r="C49" s="422"/>
      <c r="D49" s="422"/>
      <c r="E49" s="439" t="s">
        <v>92</v>
      </c>
      <c r="F49" s="422"/>
      <c r="G49" s="34" t="s">
        <v>30</v>
      </c>
      <c r="H49" s="35" t="s">
        <v>168</v>
      </c>
      <c r="I49" s="35" t="s">
        <v>429</v>
      </c>
      <c r="J49" s="35" t="s">
        <v>3</v>
      </c>
      <c r="K49" s="35"/>
      <c r="L49" s="110">
        <v>1</v>
      </c>
      <c r="M49" s="110">
        <v>1</v>
      </c>
      <c r="N49" s="110"/>
      <c r="O49" s="110">
        <v>4</v>
      </c>
      <c r="P49" s="110">
        <v>5</v>
      </c>
      <c r="Q49" s="110"/>
      <c r="R49" s="110">
        <v>20</v>
      </c>
      <c r="S49" s="110">
        <v>20</v>
      </c>
      <c r="T49" s="110"/>
      <c r="U49" s="110">
        <v>1</v>
      </c>
      <c r="V49" s="110">
        <v>1</v>
      </c>
      <c r="W49" s="110"/>
      <c r="X49" s="110">
        <f t="shared" si="20"/>
        <v>20</v>
      </c>
      <c r="Y49" s="110">
        <f t="shared" si="20"/>
        <v>20</v>
      </c>
      <c r="Z49" s="110"/>
      <c r="AA49" s="110">
        <f t="shared" si="21"/>
        <v>80</v>
      </c>
      <c r="AB49" s="110">
        <f t="shared" si="21"/>
        <v>100</v>
      </c>
      <c r="AC49" s="351" t="s">
        <v>473</v>
      </c>
      <c r="AD49" s="36" t="s">
        <v>205</v>
      </c>
      <c r="AE49" s="294"/>
      <c r="AF49" s="238" t="s">
        <v>206</v>
      </c>
      <c r="AG49" s="82">
        <f t="shared" si="19"/>
        <v>4750</v>
      </c>
      <c r="AH49" s="79">
        <v>4100</v>
      </c>
      <c r="AI49" s="79">
        <v>0</v>
      </c>
      <c r="AJ49" s="79">
        <v>504</v>
      </c>
      <c r="AK49" s="79">
        <v>146</v>
      </c>
      <c r="AL49" s="115"/>
      <c r="AM49" s="52"/>
      <c r="AN49" s="79"/>
      <c r="AO49" s="79"/>
      <c r="AP49" s="79"/>
      <c r="AQ49" s="54"/>
      <c r="AR49" s="93"/>
      <c r="AS49" s="105" t="s">
        <v>148</v>
      </c>
    </row>
    <row r="50" spans="1:45" s="42" customFormat="1" ht="18.75" customHeight="1" x14ac:dyDescent="0.3">
      <c r="A50" s="45"/>
      <c r="B50" s="411"/>
      <c r="C50" s="422"/>
      <c r="D50" s="422"/>
      <c r="E50" s="439" t="s">
        <v>93</v>
      </c>
      <c r="F50" s="422"/>
      <c r="G50" s="34" t="s">
        <v>12</v>
      </c>
      <c r="H50" s="35" t="s">
        <v>4</v>
      </c>
      <c r="I50" s="35" t="s">
        <v>427</v>
      </c>
      <c r="J50" s="35" t="s">
        <v>108</v>
      </c>
      <c r="K50" s="35"/>
      <c r="L50" s="110">
        <v>1</v>
      </c>
      <c r="M50" s="110">
        <v>1</v>
      </c>
      <c r="N50" s="110"/>
      <c r="O50" s="110">
        <v>3</v>
      </c>
      <c r="P50" s="110">
        <v>3</v>
      </c>
      <c r="Q50" s="110"/>
      <c r="R50" s="110">
        <v>15</v>
      </c>
      <c r="S50" s="110">
        <v>15</v>
      </c>
      <c r="T50" s="110"/>
      <c r="U50" s="110">
        <v>1</v>
      </c>
      <c r="V50" s="110">
        <v>1</v>
      </c>
      <c r="W50" s="110"/>
      <c r="X50" s="110">
        <f t="shared" si="20"/>
        <v>15</v>
      </c>
      <c r="Y50" s="110">
        <f t="shared" si="20"/>
        <v>15</v>
      </c>
      <c r="Z50" s="110"/>
      <c r="AA50" s="110">
        <f t="shared" si="21"/>
        <v>45</v>
      </c>
      <c r="AB50" s="110">
        <f t="shared" si="21"/>
        <v>45</v>
      </c>
      <c r="AC50" s="351"/>
      <c r="AD50" s="341" t="s">
        <v>200</v>
      </c>
      <c r="AE50" s="452"/>
      <c r="AF50" s="341" t="s">
        <v>207</v>
      </c>
      <c r="AG50" s="82">
        <f t="shared" si="19"/>
        <v>2812</v>
      </c>
      <c r="AH50" s="79">
        <v>2266</v>
      </c>
      <c r="AI50" s="79"/>
      <c r="AJ50" s="79">
        <v>412</v>
      </c>
      <c r="AK50" s="79">
        <v>134</v>
      </c>
      <c r="AL50" s="115"/>
      <c r="AM50" s="52"/>
      <c r="AN50" s="79"/>
      <c r="AO50" s="79"/>
      <c r="AP50" s="79"/>
      <c r="AQ50" s="54"/>
      <c r="AR50" s="97" t="s">
        <v>197</v>
      </c>
      <c r="AS50" s="105" t="s">
        <v>148</v>
      </c>
    </row>
    <row r="51" spans="1:45" s="42" customFormat="1" ht="18.75" customHeight="1" x14ac:dyDescent="0.3">
      <c r="A51" s="45"/>
      <c r="B51" s="422"/>
      <c r="C51" s="422"/>
      <c r="D51" s="433" t="s">
        <v>209</v>
      </c>
      <c r="E51" s="433"/>
      <c r="F51" s="433"/>
      <c r="G51" s="34"/>
      <c r="H51" s="35"/>
      <c r="I51" s="35"/>
      <c r="J51" s="35"/>
      <c r="K51" s="35"/>
      <c r="L51" s="110">
        <f>SUM(L52:L55)</f>
        <v>4</v>
      </c>
      <c r="M51" s="110">
        <f t="shared" ref="M51:AD51" si="22">SUM(M52:M55)</f>
        <v>4</v>
      </c>
      <c r="N51" s="110"/>
      <c r="O51" s="110">
        <f t="shared" si="22"/>
        <v>12</v>
      </c>
      <c r="P51" s="110">
        <f t="shared" si="22"/>
        <v>12</v>
      </c>
      <c r="Q51" s="110"/>
      <c r="R51" s="110">
        <f t="shared" si="22"/>
        <v>110</v>
      </c>
      <c r="S51" s="110">
        <f t="shared" si="22"/>
        <v>110</v>
      </c>
      <c r="T51" s="110"/>
      <c r="U51" s="110">
        <f t="shared" si="22"/>
        <v>7</v>
      </c>
      <c r="V51" s="110">
        <f t="shared" si="22"/>
        <v>6</v>
      </c>
      <c r="W51" s="110"/>
      <c r="X51" s="110">
        <f t="shared" si="22"/>
        <v>220</v>
      </c>
      <c r="Y51" s="110">
        <f t="shared" si="22"/>
        <v>180</v>
      </c>
      <c r="Z51" s="110"/>
      <c r="AA51" s="110">
        <f t="shared" si="22"/>
        <v>660</v>
      </c>
      <c r="AB51" s="110">
        <f t="shared" si="22"/>
        <v>540</v>
      </c>
      <c r="AC51" s="351"/>
      <c r="AD51" s="403">
        <f t="shared" si="22"/>
        <v>0</v>
      </c>
      <c r="AE51" s="404"/>
      <c r="AF51" s="403"/>
      <c r="AG51" s="82">
        <f t="shared" si="19"/>
        <v>12984</v>
      </c>
      <c r="AH51" s="79">
        <f>SUM(AH52:AH55)</f>
        <v>7835</v>
      </c>
      <c r="AI51" s="79">
        <f>SUM(AI52:AI55)</f>
        <v>0</v>
      </c>
      <c r="AJ51" s="79">
        <f>SUM(AJ52:AJ55)</f>
        <v>4718</v>
      </c>
      <c r="AK51" s="79">
        <f>SUM(AK52:AK55)</f>
        <v>431</v>
      </c>
      <c r="AL51" s="115">
        <f>SUM(AL52:AL55)</f>
        <v>0</v>
      </c>
      <c r="AM51" s="52"/>
      <c r="AN51" s="79"/>
      <c r="AO51" s="79"/>
      <c r="AP51" s="79"/>
      <c r="AQ51" s="54"/>
      <c r="AR51" s="405"/>
      <c r="AS51" s="105"/>
    </row>
    <row r="52" spans="1:45" s="42" customFormat="1" ht="18.75" customHeight="1" x14ac:dyDescent="0.3">
      <c r="A52" s="45"/>
      <c r="B52" s="422"/>
      <c r="C52" s="422"/>
      <c r="D52" s="422"/>
      <c r="E52" s="422" t="s">
        <v>210</v>
      </c>
      <c r="F52" s="422"/>
      <c r="G52" s="34" t="s">
        <v>7</v>
      </c>
      <c r="H52" s="35" t="s">
        <v>2</v>
      </c>
      <c r="I52" s="35"/>
      <c r="J52" s="35" t="s">
        <v>3</v>
      </c>
      <c r="K52" s="35"/>
      <c r="L52" s="110">
        <v>1</v>
      </c>
      <c r="M52" s="110">
        <v>1</v>
      </c>
      <c r="N52" s="110"/>
      <c r="O52" s="110">
        <v>3</v>
      </c>
      <c r="P52" s="110">
        <v>3</v>
      </c>
      <c r="Q52" s="110"/>
      <c r="R52" s="110">
        <v>20</v>
      </c>
      <c r="S52" s="110">
        <v>20</v>
      </c>
      <c r="T52" s="110"/>
      <c r="U52" s="110">
        <v>1</v>
      </c>
      <c r="V52" s="110">
        <v>1</v>
      </c>
      <c r="W52" s="110"/>
      <c r="X52" s="110">
        <f t="shared" ref="X52:Y55" si="23">R52*U52</f>
        <v>20</v>
      </c>
      <c r="Y52" s="110">
        <f t="shared" si="23"/>
        <v>20</v>
      </c>
      <c r="Z52" s="110"/>
      <c r="AA52" s="110">
        <f t="shared" ref="AA52:AB55" si="24">O52*R52*U52</f>
        <v>60</v>
      </c>
      <c r="AB52" s="110">
        <f t="shared" si="24"/>
        <v>60</v>
      </c>
      <c r="AC52" s="351"/>
      <c r="AD52" s="238"/>
      <c r="AE52" s="287"/>
      <c r="AF52" s="238" t="s">
        <v>211</v>
      </c>
      <c r="AG52" s="82">
        <f t="shared" si="19"/>
        <v>2062</v>
      </c>
      <c r="AH52" s="79">
        <v>1380</v>
      </c>
      <c r="AI52" s="79"/>
      <c r="AJ52" s="79">
        <v>682</v>
      </c>
      <c r="AK52" s="79">
        <v>0</v>
      </c>
      <c r="AL52" s="115"/>
      <c r="AM52" s="52"/>
      <c r="AN52" s="79"/>
      <c r="AO52" s="79"/>
      <c r="AP52" s="79"/>
      <c r="AQ52" s="54"/>
      <c r="AR52" s="93"/>
      <c r="AS52" s="105" t="s">
        <v>148</v>
      </c>
    </row>
    <row r="53" spans="1:45" s="42" customFormat="1" ht="18.75" customHeight="1" x14ac:dyDescent="0.3">
      <c r="A53" s="45"/>
      <c r="B53" s="422"/>
      <c r="C53" s="422"/>
      <c r="D53" s="422"/>
      <c r="E53" s="422" t="s">
        <v>212</v>
      </c>
      <c r="F53" s="422"/>
      <c r="G53" s="34" t="s">
        <v>33</v>
      </c>
      <c r="H53" s="35" t="s">
        <v>4</v>
      </c>
      <c r="I53" s="35" t="s">
        <v>427</v>
      </c>
      <c r="J53" s="35" t="s">
        <v>3</v>
      </c>
      <c r="K53" s="35"/>
      <c r="L53" s="110">
        <v>1</v>
      </c>
      <c r="M53" s="110">
        <v>1</v>
      </c>
      <c r="N53" s="110"/>
      <c r="O53" s="110">
        <v>3</v>
      </c>
      <c r="P53" s="110">
        <v>3</v>
      </c>
      <c r="Q53" s="110"/>
      <c r="R53" s="110">
        <v>20</v>
      </c>
      <c r="S53" s="110">
        <v>20</v>
      </c>
      <c r="T53" s="110"/>
      <c r="U53" s="110">
        <v>1</v>
      </c>
      <c r="V53" s="110">
        <v>1</v>
      </c>
      <c r="W53" s="110"/>
      <c r="X53" s="110">
        <f t="shared" si="23"/>
        <v>20</v>
      </c>
      <c r="Y53" s="110">
        <f t="shared" si="23"/>
        <v>20</v>
      </c>
      <c r="Z53" s="110"/>
      <c r="AA53" s="110">
        <f t="shared" si="24"/>
        <v>60</v>
      </c>
      <c r="AB53" s="110">
        <f t="shared" si="24"/>
        <v>60</v>
      </c>
      <c r="AC53" s="351"/>
      <c r="AD53" s="238" t="s">
        <v>200</v>
      </c>
      <c r="AE53" s="287"/>
      <c r="AF53" s="238" t="s">
        <v>213</v>
      </c>
      <c r="AG53" s="82">
        <f t="shared" si="19"/>
        <v>1764</v>
      </c>
      <c r="AH53" s="79">
        <v>1490</v>
      </c>
      <c r="AI53" s="79">
        <v>0</v>
      </c>
      <c r="AJ53" s="79">
        <v>274</v>
      </c>
      <c r="AK53" s="79">
        <v>0</v>
      </c>
      <c r="AL53" s="115"/>
      <c r="AM53" s="52"/>
      <c r="AN53" s="79"/>
      <c r="AO53" s="79"/>
      <c r="AP53" s="79"/>
      <c r="AQ53" s="54"/>
      <c r="AR53" s="93"/>
      <c r="AS53" s="105" t="s">
        <v>133</v>
      </c>
    </row>
    <row r="54" spans="1:45" s="42" customFormat="1" ht="48.75" customHeight="1" x14ac:dyDescent="0.3">
      <c r="A54" s="45"/>
      <c r="B54" s="422"/>
      <c r="C54" s="422"/>
      <c r="D54" s="422"/>
      <c r="E54" s="422" t="s">
        <v>214</v>
      </c>
      <c r="F54" s="422"/>
      <c r="G54" s="34" t="s">
        <v>215</v>
      </c>
      <c r="H54" s="35" t="s">
        <v>4</v>
      </c>
      <c r="I54" s="35" t="s">
        <v>423</v>
      </c>
      <c r="J54" s="35" t="s">
        <v>108</v>
      </c>
      <c r="K54" s="35"/>
      <c r="L54" s="110">
        <v>1</v>
      </c>
      <c r="M54" s="110">
        <v>1</v>
      </c>
      <c r="N54" s="110"/>
      <c r="O54" s="110">
        <v>3</v>
      </c>
      <c r="P54" s="110">
        <v>3</v>
      </c>
      <c r="Q54" s="110"/>
      <c r="R54" s="110">
        <v>40</v>
      </c>
      <c r="S54" s="110">
        <v>40</v>
      </c>
      <c r="T54" s="110"/>
      <c r="U54" s="110">
        <v>3</v>
      </c>
      <c r="V54" s="110">
        <v>2</v>
      </c>
      <c r="W54" s="110"/>
      <c r="X54" s="110">
        <f t="shared" si="23"/>
        <v>120</v>
      </c>
      <c r="Y54" s="110">
        <f t="shared" si="23"/>
        <v>80</v>
      </c>
      <c r="Z54" s="110"/>
      <c r="AA54" s="110">
        <f t="shared" si="24"/>
        <v>360</v>
      </c>
      <c r="AB54" s="110">
        <f t="shared" si="24"/>
        <v>240</v>
      </c>
      <c r="AC54" s="351" t="s">
        <v>482</v>
      </c>
      <c r="AD54" s="36" t="s">
        <v>216</v>
      </c>
      <c r="AE54" s="294"/>
      <c r="AF54" s="36" t="s">
        <v>217</v>
      </c>
      <c r="AG54" s="82">
        <f t="shared" si="19"/>
        <v>6416</v>
      </c>
      <c r="AH54" s="79">
        <v>3192</v>
      </c>
      <c r="AI54" s="79"/>
      <c r="AJ54" s="79">
        <v>2867</v>
      </c>
      <c r="AK54" s="79">
        <v>357</v>
      </c>
      <c r="AL54" s="115"/>
      <c r="AM54" s="52"/>
      <c r="AN54" s="79"/>
      <c r="AO54" s="79"/>
      <c r="AP54" s="79"/>
      <c r="AQ54" s="54"/>
      <c r="AR54" s="93"/>
      <c r="AS54" s="105" t="s">
        <v>148</v>
      </c>
    </row>
    <row r="55" spans="1:45" s="42" customFormat="1" ht="18.75" customHeight="1" x14ac:dyDescent="0.3">
      <c r="A55" s="45"/>
      <c r="B55" s="422"/>
      <c r="C55" s="422"/>
      <c r="D55" s="428"/>
      <c r="E55" s="422" t="s">
        <v>218</v>
      </c>
      <c r="F55" s="428"/>
      <c r="G55" s="34" t="s">
        <v>32</v>
      </c>
      <c r="H55" s="35" t="s">
        <v>4</v>
      </c>
      <c r="I55" s="35" t="s">
        <v>423</v>
      </c>
      <c r="J55" s="35" t="s">
        <v>3</v>
      </c>
      <c r="K55" s="35"/>
      <c r="L55" s="110">
        <v>1</v>
      </c>
      <c r="M55" s="110">
        <v>1</v>
      </c>
      <c r="N55" s="110"/>
      <c r="O55" s="110">
        <v>3</v>
      </c>
      <c r="P55" s="110">
        <v>3</v>
      </c>
      <c r="Q55" s="110"/>
      <c r="R55" s="110">
        <v>30</v>
      </c>
      <c r="S55" s="110">
        <v>30</v>
      </c>
      <c r="T55" s="110"/>
      <c r="U55" s="110">
        <v>2</v>
      </c>
      <c r="V55" s="110">
        <v>2</v>
      </c>
      <c r="W55" s="110"/>
      <c r="X55" s="110">
        <f t="shared" si="23"/>
        <v>60</v>
      </c>
      <c r="Y55" s="110">
        <f t="shared" si="23"/>
        <v>60</v>
      </c>
      <c r="Z55" s="110"/>
      <c r="AA55" s="110">
        <f t="shared" si="24"/>
        <v>180</v>
      </c>
      <c r="AB55" s="110">
        <f t="shared" si="24"/>
        <v>180</v>
      </c>
      <c r="AC55" s="351"/>
      <c r="AD55" s="238" t="s">
        <v>200</v>
      </c>
      <c r="AE55" s="287"/>
      <c r="AF55" s="238" t="s">
        <v>219</v>
      </c>
      <c r="AG55" s="82">
        <f t="shared" si="19"/>
        <v>2742</v>
      </c>
      <c r="AH55" s="79">
        <v>1773</v>
      </c>
      <c r="AI55" s="79"/>
      <c r="AJ55" s="79">
        <v>895</v>
      </c>
      <c r="AK55" s="79">
        <v>74</v>
      </c>
      <c r="AL55" s="115"/>
      <c r="AM55" s="52"/>
      <c r="AN55" s="79"/>
      <c r="AO55" s="79"/>
      <c r="AP55" s="79"/>
      <c r="AQ55" s="54"/>
      <c r="AR55" s="93" t="s">
        <v>191</v>
      </c>
      <c r="AS55" s="105" t="s">
        <v>148</v>
      </c>
    </row>
    <row r="56" spans="1:45" ht="18.75" customHeight="1" x14ac:dyDescent="0.3">
      <c r="A56" s="17"/>
      <c r="B56" s="524" t="s">
        <v>220</v>
      </c>
      <c r="C56" s="525"/>
      <c r="D56" s="525"/>
      <c r="E56" s="525"/>
      <c r="F56" s="525"/>
      <c r="G56" s="526"/>
      <c r="H56" s="527"/>
      <c r="I56" s="527"/>
      <c r="J56" s="528"/>
      <c r="K56" s="528"/>
      <c r="L56" s="529">
        <f>L57+L61+L65</f>
        <v>10</v>
      </c>
      <c r="M56" s="529">
        <f t="shared" ref="M56:AB56" si="25">M57+M61+M65</f>
        <v>9</v>
      </c>
      <c r="N56" s="529"/>
      <c r="O56" s="529">
        <f t="shared" si="25"/>
        <v>28</v>
      </c>
      <c r="P56" s="529">
        <f t="shared" si="25"/>
        <v>25</v>
      </c>
      <c r="Q56" s="529"/>
      <c r="R56" s="529">
        <f t="shared" si="25"/>
        <v>220</v>
      </c>
      <c r="S56" s="529">
        <f t="shared" si="25"/>
        <v>195</v>
      </c>
      <c r="T56" s="529"/>
      <c r="U56" s="529">
        <f t="shared" si="25"/>
        <v>13</v>
      </c>
      <c r="V56" s="529">
        <f t="shared" si="25"/>
        <v>13</v>
      </c>
      <c r="W56" s="529"/>
      <c r="X56" s="529">
        <f t="shared" si="25"/>
        <v>310</v>
      </c>
      <c r="Y56" s="529">
        <f t="shared" si="25"/>
        <v>305</v>
      </c>
      <c r="Z56" s="529"/>
      <c r="AA56" s="529">
        <f t="shared" si="25"/>
        <v>890</v>
      </c>
      <c r="AB56" s="529">
        <f t="shared" si="25"/>
        <v>895</v>
      </c>
      <c r="AC56" s="530"/>
      <c r="AD56" s="523">
        <f>AD57+AD61</f>
        <v>0</v>
      </c>
      <c r="AE56" s="291"/>
      <c r="AF56" s="241"/>
      <c r="AG56" s="83">
        <f t="shared" si="19"/>
        <v>20945</v>
      </c>
      <c r="AH56" s="74">
        <f>AH57+AH61</f>
        <v>13669</v>
      </c>
      <c r="AI56" s="74">
        <f>AI57+AI61</f>
        <v>0</v>
      </c>
      <c r="AJ56" s="74">
        <f>AJ57+AJ61</f>
        <v>5402</v>
      </c>
      <c r="AK56" s="74">
        <f>AK57+AK61</f>
        <v>1874</v>
      </c>
      <c r="AL56" s="116">
        <f>AL57+AL61</f>
        <v>0</v>
      </c>
      <c r="AM56" s="55"/>
      <c r="AN56" s="74"/>
      <c r="AO56" s="74"/>
      <c r="AP56" s="74"/>
      <c r="AQ56" s="56"/>
      <c r="AR56" s="94"/>
    </row>
    <row r="57" spans="1:45" s="42" customFormat="1" ht="18.75" customHeight="1" x14ac:dyDescent="0.3">
      <c r="A57" s="45"/>
      <c r="B57" s="411"/>
      <c r="C57" s="434" t="s">
        <v>221</v>
      </c>
      <c r="D57" s="453"/>
      <c r="E57" s="453"/>
      <c r="F57" s="453"/>
      <c r="G57" s="454"/>
      <c r="H57" s="34"/>
      <c r="I57" s="34"/>
      <c r="J57" s="35"/>
      <c r="K57" s="35"/>
      <c r="L57" s="110">
        <f>SUM(L58:L60)</f>
        <v>3</v>
      </c>
      <c r="M57" s="110">
        <f t="shared" ref="M57:AD57" si="26">SUM(M58:M60)</f>
        <v>3</v>
      </c>
      <c r="N57" s="110"/>
      <c r="O57" s="110">
        <f t="shared" si="26"/>
        <v>9</v>
      </c>
      <c r="P57" s="110">
        <f t="shared" si="26"/>
        <v>8</v>
      </c>
      <c r="Q57" s="110"/>
      <c r="R57" s="110">
        <f t="shared" si="26"/>
        <v>70</v>
      </c>
      <c r="S57" s="110">
        <f t="shared" si="26"/>
        <v>65</v>
      </c>
      <c r="T57" s="110"/>
      <c r="U57" s="110">
        <f t="shared" si="26"/>
        <v>5</v>
      </c>
      <c r="V57" s="110">
        <f t="shared" si="26"/>
        <v>5</v>
      </c>
      <c r="W57" s="110"/>
      <c r="X57" s="110">
        <f t="shared" si="26"/>
        <v>130</v>
      </c>
      <c r="Y57" s="110">
        <f t="shared" si="26"/>
        <v>125</v>
      </c>
      <c r="Z57" s="110"/>
      <c r="AA57" s="110">
        <f t="shared" si="26"/>
        <v>390</v>
      </c>
      <c r="AB57" s="110">
        <f t="shared" si="26"/>
        <v>355</v>
      </c>
      <c r="AC57" s="351"/>
      <c r="AD57" s="403">
        <f t="shared" si="26"/>
        <v>0</v>
      </c>
      <c r="AE57" s="404"/>
      <c r="AF57" s="403"/>
      <c r="AG57" s="82">
        <f t="shared" si="19"/>
        <v>11453</v>
      </c>
      <c r="AH57" s="79">
        <f>SUM(AH58:AH60)</f>
        <v>7853</v>
      </c>
      <c r="AI57" s="79">
        <f>SUM(AI58:AI60)</f>
        <v>0</v>
      </c>
      <c r="AJ57" s="79">
        <f>SUM(AJ58:AJ60)</f>
        <v>2680</v>
      </c>
      <c r="AK57" s="79">
        <f>SUM(AK58:AK60)</f>
        <v>920</v>
      </c>
      <c r="AL57" s="115">
        <f>SUM(AL58:AL60)</f>
        <v>0</v>
      </c>
      <c r="AM57" s="52"/>
      <c r="AN57" s="79"/>
      <c r="AO57" s="79"/>
      <c r="AP57" s="79"/>
      <c r="AQ57" s="54"/>
      <c r="AR57" s="405"/>
      <c r="AS57" s="105"/>
    </row>
    <row r="58" spans="1:45" s="42" customFormat="1" ht="18.75" customHeight="1" x14ac:dyDescent="0.3">
      <c r="A58" s="45"/>
      <c r="B58" s="411"/>
      <c r="C58" s="455"/>
      <c r="D58" s="456"/>
      <c r="E58" s="456" t="s">
        <v>222</v>
      </c>
      <c r="F58" s="456"/>
      <c r="G58" s="34" t="s">
        <v>223</v>
      </c>
      <c r="H58" s="35" t="s">
        <v>4</v>
      </c>
      <c r="I58" s="180" t="s">
        <v>431</v>
      </c>
      <c r="J58" s="35" t="s">
        <v>3</v>
      </c>
      <c r="K58" s="35"/>
      <c r="L58" s="110">
        <v>1</v>
      </c>
      <c r="M58" s="110">
        <v>1</v>
      </c>
      <c r="N58" s="110"/>
      <c r="O58" s="110">
        <v>3</v>
      </c>
      <c r="P58" s="110">
        <v>2</v>
      </c>
      <c r="Q58" s="110"/>
      <c r="R58" s="110">
        <v>20</v>
      </c>
      <c r="S58" s="110">
        <v>20</v>
      </c>
      <c r="T58" s="110"/>
      <c r="U58" s="110">
        <v>1</v>
      </c>
      <c r="V58" s="110">
        <v>1</v>
      </c>
      <c r="W58" s="110"/>
      <c r="X58" s="110">
        <f t="shared" ref="X58:Y60" si="27">R58*U58</f>
        <v>20</v>
      </c>
      <c r="Y58" s="110">
        <f t="shared" si="27"/>
        <v>20</v>
      </c>
      <c r="Z58" s="110"/>
      <c r="AA58" s="110">
        <f t="shared" ref="AA58:AB60" si="28">O58*R58*U58</f>
        <v>60</v>
      </c>
      <c r="AB58" s="110">
        <f t="shared" si="28"/>
        <v>40</v>
      </c>
      <c r="AC58" s="351"/>
      <c r="AD58" s="36" t="s">
        <v>224</v>
      </c>
      <c r="AE58" s="294"/>
      <c r="AF58" s="36" t="s">
        <v>225</v>
      </c>
      <c r="AG58" s="82">
        <f t="shared" si="19"/>
        <v>1635</v>
      </c>
      <c r="AH58" s="79">
        <v>1257</v>
      </c>
      <c r="AI58" s="79"/>
      <c r="AJ58" s="79">
        <v>306</v>
      </c>
      <c r="AK58" s="79">
        <v>72</v>
      </c>
      <c r="AL58" s="115"/>
      <c r="AM58" s="52"/>
      <c r="AN58" s="79"/>
      <c r="AO58" s="79"/>
      <c r="AP58" s="79"/>
      <c r="AQ58" s="54"/>
      <c r="AR58" s="93"/>
      <c r="AS58" s="105" t="s">
        <v>148</v>
      </c>
    </row>
    <row r="59" spans="1:45" s="42" customFormat="1" ht="18.75" customHeight="1" x14ac:dyDescent="0.3">
      <c r="A59" s="45"/>
      <c r="B59" s="457"/>
      <c r="C59" s="455"/>
      <c r="D59" s="456"/>
      <c r="E59" s="456" t="s">
        <v>226</v>
      </c>
      <c r="F59" s="456"/>
      <c r="G59" s="458" t="s">
        <v>9</v>
      </c>
      <c r="H59" s="35" t="s">
        <v>4</v>
      </c>
      <c r="I59" s="180" t="s">
        <v>431</v>
      </c>
      <c r="J59" s="35" t="s">
        <v>3</v>
      </c>
      <c r="K59" s="35"/>
      <c r="L59" s="110">
        <v>1</v>
      </c>
      <c r="M59" s="110">
        <v>1</v>
      </c>
      <c r="N59" s="110"/>
      <c r="O59" s="110">
        <v>3</v>
      </c>
      <c r="P59" s="110">
        <v>3</v>
      </c>
      <c r="Q59" s="110"/>
      <c r="R59" s="110">
        <v>20</v>
      </c>
      <c r="S59" s="110">
        <v>15</v>
      </c>
      <c r="T59" s="110"/>
      <c r="U59" s="110">
        <v>1</v>
      </c>
      <c r="V59" s="110">
        <v>1</v>
      </c>
      <c r="W59" s="110"/>
      <c r="X59" s="110">
        <f t="shared" si="27"/>
        <v>20</v>
      </c>
      <c r="Y59" s="110">
        <f t="shared" si="27"/>
        <v>15</v>
      </c>
      <c r="Z59" s="110"/>
      <c r="AA59" s="110">
        <f t="shared" si="28"/>
        <v>60</v>
      </c>
      <c r="AB59" s="110">
        <f t="shared" si="28"/>
        <v>45</v>
      </c>
      <c r="AC59" s="351"/>
      <c r="AD59" s="36" t="s">
        <v>200</v>
      </c>
      <c r="AE59" s="287"/>
      <c r="AF59" s="238" t="s">
        <v>227</v>
      </c>
      <c r="AG59" s="82">
        <f t="shared" si="19"/>
        <v>0</v>
      </c>
      <c r="AH59" s="79">
        <v>0</v>
      </c>
      <c r="AI59" s="79"/>
      <c r="AJ59" s="79">
        <v>0</v>
      </c>
      <c r="AK59" s="79">
        <v>0</v>
      </c>
      <c r="AL59" s="115"/>
      <c r="AM59" s="52"/>
      <c r="AN59" s="79"/>
      <c r="AO59" s="79"/>
      <c r="AP59" s="79"/>
      <c r="AQ59" s="54"/>
      <c r="AR59" s="93"/>
      <c r="AS59" s="105" t="s">
        <v>148</v>
      </c>
    </row>
    <row r="60" spans="1:45" s="42" customFormat="1" ht="22.5" customHeight="1" x14ac:dyDescent="0.3">
      <c r="A60" s="45"/>
      <c r="B60" s="422"/>
      <c r="C60" s="459"/>
      <c r="D60" s="460"/>
      <c r="E60" s="456" t="s">
        <v>228</v>
      </c>
      <c r="F60" s="460"/>
      <c r="G60" s="458" t="s">
        <v>35</v>
      </c>
      <c r="H60" s="35" t="s">
        <v>4</v>
      </c>
      <c r="I60" s="180" t="s">
        <v>431</v>
      </c>
      <c r="J60" s="35" t="s">
        <v>3</v>
      </c>
      <c r="K60" s="35"/>
      <c r="L60" s="110">
        <v>1</v>
      </c>
      <c r="M60" s="110">
        <v>1</v>
      </c>
      <c r="N60" s="110"/>
      <c r="O60" s="110">
        <v>3</v>
      </c>
      <c r="P60" s="110">
        <v>3</v>
      </c>
      <c r="Q60" s="110"/>
      <c r="R60" s="110">
        <v>30</v>
      </c>
      <c r="S60" s="110">
        <v>30</v>
      </c>
      <c r="T60" s="110"/>
      <c r="U60" s="110">
        <v>3</v>
      </c>
      <c r="V60" s="110">
        <v>3</v>
      </c>
      <c r="W60" s="110"/>
      <c r="X60" s="110">
        <f t="shared" si="27"/>
        <v>90</v>
      </c>
      <c r="Y60" s="110">
        <f t="shared" si="27"/>
        <v>90</v>
      </c>
      <c r="Z60" s="110"/>
      <c r="AA60" s="110">
        <f t="shared" si="28"/>
        <v>270</v>
      </c>
      <c r="AB60" s="110">
        <f t="shared" si="28"/>
        <v>270</v>
      </c>
      <c r="AC60" s="351" t="s">
        <v>456</v>
      </c>
      <c r="AD60" s="36" t="s">
        <v>200</v>
      </c>
      <c r="AE60" s="287"/>
      <c r="AF60" s="238" t="s">
        <v>229</v>
      </c>
      <c r="AG60" s="82">
        <f t="shared" si="19"/>
        <v>9818</v>
      </c>
      <c r="AH60" s="79">
        <v>6596</v>
      </c>
      <c r="AI60" s="79"/>
      <c r="AJ60" s="79">
        <v>2374</v>
      </c>
      <c r="AK60" s="79">
        <v>848</v>
      </c>
      <c r="AL60" s="115"/>
      <c r="AM60" s="52"/>
      <c r="AN60" s="79"/>
      <c r="AO60" s="79"/>
      <c r="AP60" s="79"/>
      <c r="AQ60" s="54"/>
      <c r="AR60" s="93"/>
      <c r="AS60" s="105" t="s">
        <v>148</v>
      </c>
    </row>
    <row r="61" spans="1:45" s="42" customFormat="1" ht="18.75" customHeight="1" x14ac:dyDescent="0.3">
      <c r="A61" s="45"/>
      <c r="B61" s="461"/>
      <c r="C61" s="416" t="s">
        <v>230</v>
      </c>
      <c r="D61" s="462"/>
      <c r="E61" s="462"/>
      <c r="F61" s="462"/>
      <c r="G61" s="290"/>
      <c r="H61" s="35"/>
      <c r="I61" s="35"/>
      <c r="J61" s="35"/>
      <c r="K61" s="35"/>
      <c r="L61" s="110">
        <f>SUM(L62:L64)</f>
        <v>3</v>
      </c>
      <c r="M61" s="110">
        <f>SUM(M62:M64)</f>
        <v>3</v>
      </c>
      <c r="N61" s="110"/>
      <c r="O61" s="110">
        <f t="shared" ref="O61:AD61" si="29">SUM(O62:O64)</f>
        <v>9</v>
      </c>
      <c r="P61" s="110">
        <f t="shared" si="29"/>
        <v>8</v>
      </c>
      <c r="Q61" s="110"/>
      <c r="R61" s="110">
        <f t="shared" si="29"/>
        <v>60</v>
      </c>
      <c r="S61" s="110">
        <f t="shared" si="29"/>
        <v>60</v>
      </c>
      <c r="T61" s="110"/>
      <c r="U61" s="110">
        <f t="shared" si="29"/>
        <v>3</v>
      </c>
      <c r="V61" s="110">
        <f t="shared" si="29"/>
        <v>4</v>
      </c>
      <c r="W61" s="110"/>
      <c r="X61" s="110">
        <f t="shared" si="29"/>
        <v>60</v>
      </c>
      <c r="Y61" s="110">
        <f t="shared" si="29"/>
        <v>80</v>
      </c>
      <c r="Z61" s="110"/>
      <c r="AA61" s="110">
        <f t="shared" si="29"/>
        <v>180</v>
      </c>
      <c r="AB61" s="110">
        <f t="shared" si="29"/>
        <v>240</v>
      </c>
      <c r="AC61" s="351"/>
      <c r="AD61" s="419">
        <f t="shared" si="29"/>
        <v>0</v>
      </c>
      <c r="AE61" s="404"/>
      <c r="AF61" s="403"/>
      <c r="AG61" s="82">
        <f t="shared" si="19"/>
        <v>9492</v>
      </c>
      <c r="AH61" s="79">
        <f>SUM(AH62:AH64)</f>
        <v>5816</v>
      </c>
      <c r="AI61" s="79">
        <f>SUM(AI62:AI64)</f>
        <v>0</v>
      </c>
      <c r="AJ61" s="79">
        <f>SUM(AJ62:AJ64)</f>
        <v>2722</v>
      </c>
      <c r="AK61" s="79">
        <f>SUM(AK62:AK64)</f>
        <v>954</v>
      </c>
      <c r="AL61" s="115">
        <f>SUM(AL62:AL64)</f>
        <v>0</v>
      </c>
      <c r="AM61" s="52"/>
      <c r="AN61" s="79"/>
      <c r="AO61" s="79"/>
      <c r="AP61" s="79"/>
      <c r="AQ61" s="54"/>
      <c r="AR61" s="405"/>
      <c r="AS61" s="105"/>
    </row>
    <row r="62" spans="1:45" s="42" customFormat="1" ht="18.75" customHeight="1" x14ac:dyDescent="0.3">
      <c r="A62" s="45"/>
      <c r="B62" s="461"/>
      <c r="C62" s="197"/>
      <c r="D62" s="140"/>
      <c r="E62" s="140" t="s">
        <v>231</v>
      </c>
      <c r="F62" s="140"/>
      <c r="G62" s="34" t="s">
        <v>232</v>
      </c>
      <c r="H62" s="35" t="s">
        <v>168</v>
      </c>
      <c r="I62" s="180" t="s">
        <v>430</v>
      </c>
      <c r="J62" s="35" t="s">
        <v>108</v>
      </c>
      <c r="K62" s="35"/>
      <c r="L62" s="110">
        <v>1</v>
      </c>
      <c r="M62" s="110">
        <v>1</v>
      </c>
      <c r="N62" s="110"/>
      <c r="O62" s="110">
        <v>3</v>
      </c>
      <c r="P62" s="110">
        <v>4</v>
      </c>
      <c r="Q62" s="110"/>
      <c r="R62" s="110">
        <v>20</v>
      </c>
      <c r="S62" s="110">
        <v>20</v>
      </c>
      <c r="T62" s="110"/>
      <c r="U62" s="110">
        <v>1</v>
      </c>
      <c r="V62" s="110">
        <v>2</v>
      </c>
      <c r="W62" s="110"/>
      <c r="X62" s="110">
        <f t="shared" ref="X62:Y64" si="30">R62*U62</f>
        <v>20</v>
      </c>
      <c r="Y62" s="110">
        <f t="shared" si="30"/>
        <v>40</v>
      </c>
      <c r="Z62" s="110"/>
      <c r="AA62" s="110">
        <f t="shared" ref="AA62:AB64" si="31">O62*R62*U62</f>
        <v>60</v>
      </c>
      <c r="AB62" s="110">
        <f t="shared" si="31"/>
        <v>160</v>
      </c>
      <c r="AC62" s="351"/>
      <c r="AD62" s="36" t="s">
        <v>233</v>
      </c>
      <c r="AE62" s="294"/>
      <c r="AF62" s="112" t="s">
        <v>213</v>
      </c>
      <c r="AG62" s="82">
        <f t="shared" si="19"/>
        <v>5692</v>
      </c>
      <c r="AH62" s="79">
        <v>3416</v>
      </c>
      <c r="AI62" s="79"/>
      <c r="AJ62" s="79">
        <v>1638</v>
      </c>
      <c r="AK62" s="79">
        <v>638</v>
      </c>
      <c r="AL62" s="115"/>
      <c r="AM62" s="52"/>
      <c r="AN62" s="79"/>
      <c r="AO62" s="79"/>
      <c r="AP62" s="79"/>
      <c r="AQ62" s="54"/>
      <c r="AR62" s="93"/>
      <c r="AS62" s="105" t="s">
        <v>148</v>
      </c>
    </row>
    <row r="63" spans="1:45" s="42" customFormat="1" ht="18.75" customHeight="1" x14ac:dyDescent="0.3">
      <c r="A63" s="45"/>
      <c r="B63" s="457"/>
      <c r="C63" s="197"/>
      <c r="D63" s="140"/>
      <c r="E63" s="140" t="s">
        <v>234</v>
      </c>
      <c r="F63" s="140"/>
      <c r="G63" s="34" t="s">
        <v>235</v>
      </c>
      <c r="H63" s="35" t="s">
        <v>4</v>
      </c>
      <c r="I63" s="180" t="s">
        <v>431</v>
      </c>
      <c r="J63" s="35" t="s">
        <v>3</v>
      </c>
      <c r="K63" s="35"/>
      <c r="L63" s="110">
        <v>1</v>
      </c>
      <c r="M63" s="110">
        <v>1</v>
      </c>
      <c r="N63" s="110"/>
      <c r="O63" s="110">
        <v>3</v>
      </c>
      <c r="P63" s="110">
        <v>2</v>
      </c>
      <c r="Q63" s="110"/>
      <c r="R63" s="110">
        <v>20</v>
      </c>
      <c r="S63" s="110">
        <v>20</v>
      </c>
      <c r="T63" s="110"/>
      <c r="U63" s="110">
        <v>1</v>
      </c>
      <c r="V63" s="110">
        <v>1</v>
      </c>
      <c r="W63" s="110"/>
      <c r="X63" s="110">
        <f t="shared" si="30"/>
        <v>20</v>
      </c>
      <c r="Y63" s="110">
        <f t="shared" si="30"/>
        <v>20</v>
      </c>
      <c r="Z63" s="110"/>
      <c r="AA63" s="110">
        <f t="shared" si="31"/>
        <v>60</v>
      </c>
      <c r="AB63" s="110">
        <f t="shared" si="31"/>
        <v>40</v>
      </c>
      <c r="AC63" s="351"/>
      <c r="AD63" s="36" t="s">
        <v>236</v>
      </c>
      <c r="AE63" s="294"/>
      <c r="AF63" s="112" t="s">
        <v>237</v>
      </c>
      <c r="AG63" s="82">
        <f t="shared" si="19"/>
        <v>2058</v>
      </c>
      <c r="AH63" s="79">
        <v>1300</v>
      </c>
      <c r="AI63" s="79"/>
      <c r="AJ63" s="79">
        <v>600</v>
      </c>
      <c r="AK63" s="79">
        <v>158</v>
      </c>
      <c r="AL63" s="115"/>
      <c r="AM63" s="52"/>
      <c r="AN63" s="79"/>
      <c r="AO63" s="79"/>
      <c r="AP63" s="79"/>
      <c r="AQ63" s="54"/>
      <c r="AR63" s="93"/>
      <c r="AS63" s="105" t="s">
        <v>148</v>
      </c>
    </row>
    <row r="64" spans="1:45" s="42" customFormat="1" ht="18.75" customHeight="1" x14ac:dyDescent="0.3">
      <c r="A64" s="45"/>
      <c r="B64" s="463"/>
      <c r="C64" s="182"/>
      <c r="D64" s="463"/>
      <c r="E64" s="140" t="s">
        <v>238</v>
      </c>
      <c r="F64" s="463"/>
      <c r="G64" s="34" t="s">
        <v>239</v>
      </c>
      <c r="H64" s="35" t="s">
        <v>4</v>
      </c>
      <c r="I64" s="180" t="s">
        <v>431</v>
      </c>
      <c r="J64" s="35" t="s">
        <v>3</v>
      </c>
      <c r="K64" s="35"/>
      <c r="L64" s="110">
        <v>1</v>
      </c>
      <c r="M64" s="110">
        <v>1</v>
      </c>
      <c r="N64" s="110"/>
      <c r="O64" s="110">
        <v>3</v>
      </c>
      <c r="P64" s="110">
        <v>2</v>
      </c>
      <c r="Q64" s="110"/>
      <c r="R64" s="110">
        <v>20</v>
      </c>
      <c r="S64" s="110">
        <v>20</v>
      </c>
      <c r="T64" s="110"/>
      <c r="U64" s="110">
        <v>1</v>
      </c>
      <c r="V64" s="110">
        <v>1</v>
      </c>
      <c r="W64" s="110"/>
      <c r="X64" s="110">
        <f t="shared" si="30"/>
        <v>20</v>
      </c>
      <c r="Y64" s="110">
        <f t="shared" si="30"/>
        <v>20</v>
      </c>
      <c r="Z64" s="110"/>
      <c r="AA64" s="110">
        <f t="shared" si="31"/>
        <v>60</v>
      </c>
      <c r="AB64" s="110">
        <f t="shared" si="31"/>
        <v>40</v>
      </c>
      <c r="AC64" s="351"/>
      <c r="AD64" s="36" t="s">
        <v>240</v>
      </c>
      <c r="AE64" s="294"/>
      <c r="AF64" s="112" t="s">
        <v>241</v>
      </c>
      <c r="AG64" s="82">
        <f t="shared" si="19"/>
        <v>1742</v>
      </c>
      <c r="AH64" s="79">
        <v>1100</v>
      </c>
      <c r="AI64" s="79"/>
      <c r="AJ64" s="79">
        <v>484</v>
      </c>
      <c r="AK64" s="79">
        <v>158</v>
      </c>
      <c r="AL64" s="115"/>
      <c r="AM64" s="52"/>
      <c r="AN64" s="79"/>
      <c r="AO64" s="79"/>
      <c r="AP64" s="79"/>
      <c r="AQ64" s="54"/>
      <c r="AR64" s="93"/>
      <c r="AS64" s="105" t="s">
        <v>148</v>
      </c>
    </row>
    <row r="65" spans="1:45" s="42" customFormat="1" ht="18.75" customHeight="1" x14ac:dyDescent="0.3">
      <c r="A65" s="45"/>
      <c r="B65" s="411"/>
      <c r="C65" s="416" t="s">
        <v>242</v>
      </c>
      <c r="D65" s="417"/>
      <c r="E65" s="464"/>
      <c r="F65" s="433"/>
      <c r="G65" s="34"/>
      <c r="H65" s="34"/>
      <c r="I65" s="34"/>
      <c r="J65" s="35"/>
      <c r="K65" s="35"/>
      <c r="L65" s="110">
        <f>SUM(L66:L69)</f>
        <v>4</v>
      </c>
      <c r="M65" s="110">
        <f>SUM(M66:M69)</f>
        <v>3</v>
      </c>
      <c r="N65" s="110"/>
      <c r="O65" s="110">
        <f>SUM(O66:O69)</f>
        <v>10</v>
      </c>
      <c r="P65" s="110">
        <f>SUM(P66:P69)</f>
        <v>9</v>
      </c>
      <c r="Q65" s="110"/>
      <c r="R65" s="110">
        <f>SUM(R66:R69)</f>
        <v>90</v>
      </c>
      <c r="S65" s="110">
        <f>SUM(S66:S69)</f>
        <v>70</v>
      </c>
      <c r="T65" s="110"/>
      <c r="U65" s="110">
        <f>SUM(U66:U69)</f>
        <v>5</v>
      </c>
      <c r="V65" s="110">
        <f>SUM(V66:V69)</f>
        <v>4</v>
      </c>
      <c r="W65" s="110"/>
      <c r="X65" s="110">
        <f>SUM(X66:X69)</f>
        <v>120</v>
      </c>
      <c r="Y65" s="110">
        <f>SUM(Y66:Y69)</f>
        <v>100</v>
      </c>
      <c r="Z65" s="110"/>
      <c r="AA65" s="110">
        <f>SUM(AA66:AA69)</f>
        <v>320</v>
      </c>
      <c r="AB65" s="110">
        <f>SUM(AB66:AB69)</f>
        <v>300</v>
      </c>
      <c r="AC65" s="351"/>
      <c r="AD65" s="403">
        <f>SUM(AD47:AD50)</f>
        <v>0</v>
      </c>
      <c r="AE65" s="404"/>
      <c r="AF65" s="403"/>
      <c r="AG65" s="82">
        <f t="shared" si="19"/>
        <v>11560</v>
      </c>
      <c r="AH65" s="79">
        <f>SUM(AH47:AH50)</f>
        <v>8968</v>
      </c>
      <c r="AI65" s="79">
        <f>SUM(AI47:AI50)</f>
        <v>0</v>
      </c>
      <c r="AJ65" s="79">
        <f>SUM(AJ47:AJ50)</f>
        <v>1905</v>
      </c>
      <c r="AK65" s="79">
        <f>SUM(AK47:AK50)</f>
        <v>687</v>
      </c>
      <c r="AL65" s="115">
        <f>SUM(AL47:AL50)</f>
        <v>0</v>
      </c>
      <c r="AM65" s="52"/>
      <c r="AN65" s="79"/>
      <c r="AO65" s="79"/>
      <c r="AP65" s="79"/>
      <c r="AQ65" s="54"/>
      <c r="AR65" s="405"/>
      <c r="AS65" s="105"/>
    </row>
    <row r="66" spans="1:45" s="42" customFormat="1" ht="27" customHeight="1" x14ac:dyDescent="0.3">
      <c r="A66" s="45"/>
      <c r="B66" s="411"/>
      <c r="C66" s="197"/>
      <c r="D66" s="140"/>
      <c r="E66" s="422" t="s">
        <v>243</v>
      </c>
      <c r="F66" s="422"/>
      <c r="G66" s="34" t="s">
        <v>244</v>
      </c>
      <c r="H66" s="35" t="s">
        <v>2</v>
      </c>
      <c r="I66" s="35"/>
      <c r="J66" s="35" t="s">
        <v>192</v>
      </c>
      <c r="K66" s="35"/>
      <c r="L66" s="110">
        <v>1</v>
      </c>
      <c r="M66" s="110">
        <v>1</v>
      </c>
      <c r="N66" s="110"/>
      <c r="O66" s="110">
        <v>3</v>
      </c>
      <c r="P66" s="110">
        <v>3</v>
      </c>
      <c r="Q66" s="110"/>
      <c r="R66" s="110">
        <v>30</v>
      </c>
      <c r="S66" s="110">
        <v>30</v>
      </c>
      <c r="T66" s="110"/>
      <c r="U66" s="110">
        <v>2</v>
      </c>
      <c r="V66" s="110">
        <v>2</v>
      </c>
      <c r="W66" s="110"/>
      <c r="X66" s="110">
        <f t="shared" ref="X66:Y69" si="32">R66*U66</f>
        <v>60</v>
      </c>
      <c r="Y66" s="110">
        <f t="shared" si="32"/>
        <v>60</v>
      </c>
      <c r="Z66" s="110"/>
      <c r="AA66" s="110">
        <f t="shared" ref="AA66:AB69" si="33">O66*R66*U66</f>
        <v>180</v>
      </c>
      <c r="AB66" s="110">
        <f t="shared" si="33"/>
        <v>180</v>
      </c>
      <c r="AC66" s="351" t="s">
        <v>483</v>
      </c>
      <c r="AD66" s="312" t="s">
        <v>109</v>
      </c>
      <c r="AE66" s="300"/>
      <c r="AF66" s="243" t="s">
        <v>245</v>
      </c>
      <c r="AG66" s="82">
        <f t="shared" si="19"/>
        <v>8649</v>
      </c>
      <c r="AH66" s="465">
        <v>5246</v>
      </c>
      <c r="AI66" s="465">
        <v>250</v>
      </c>
      <c r="AJ66" s="465">
        <v>2688</v>
      </c>
      <c r="AK66" s="465">
        <v>465</v>
      </c>
      <c r="AL66" s="466"/>
      <c r="AM66" s="52"/>
      <c r="AN66" s="465"/>
      <c r="AO66" s="465"/>
      <c r="AP66" s="465"/>
      <c r="AQ66" s="467"/>
      <c r="AR66" s="468"/>
      <c r="AS66" s="105" t="s">
        <v>133</v>
      </c>
    </row>
    <row r="67" spans="1:45" s="42" customFormat="1" ht="36.75" customHeight="1" x14ac:dyDescent="0.3">
      <c r="A67" s="45"/>
      <c r="B67" s="411"/>
      <c r="C67" s="197"/>
      <c r="D67" s="140"/>
      <c r="E67" s="422" t="s">
        <v>246</v>
      </c>
      <c r="F67" s="422"/>
      <c r="G67" s="34" t="s">
        <v>247</v>
      </c>
      <c r="H67" s="35" t="s">
        <v>4</v>
      </c>
      <c r="I67" s="35" t="s">
        <v>432</v>
      </c>
      <c r="J67" s="35" t="s">
        <v>108</v>
      </c>
      <c r="K67" s="35"/>
      <c r="L67" s="110">
        <v>1</v>
      </c>
      <c r="M67" s="110">
        <v>1</v>
      </c>
      <c r="N67" s="110"/>
      <c r="O67" s="110">
        <v>3</v>
      </c>
      <c r="P67" s="110">
        <v>3</v>
      </c>
      <c r="Q67" s="110"/>
      <c r="R67" s="110">
        <v>20</v>
      </c>
      <c r="S67" s="110">
        <v>20</v>
      </c>
      <c r="T67" s="110"/>
      <c r="U67" s="110">
        <v>1</v>
      </c>
      <c r="V67" s="110">
        <v>1</v>
      </c>
      <c r="W67" s="110"/>
      <c r="X67" s="110">
        <f t="shared" si="32"/>
        <v>20</v>
      </c>
      <c r="Y67" s="110">
        <f t="shared" si="32"/>
        <v>20</v>
      </c>
      <c r="Z67" s="110"/>
      <c r="AA67" s="110">
        <f t="shared" si="33"/>
        <v>60</v>
      </c>
      <c r="AB67" s="110">
        <f t="shared" si="33"/>
        <v>60</v>
      </c>
      <c r="AC67" s="351"/>
      <c r="AD67" s="341"/>
      <c r="AE67" s="452"/>
      <c r="AF67" s="243" t="s">
        <v>248</v>
      </c>
      <c r="AG67" s="82">
        <f t="shared" si="19"/>
        <v>5327</v>
      </c>
      <c r="AH67" s="465">
        <v>4482</v>
      </c>
      <c r="AI67" s="465"/>
      <c r="AJ67" s="465">
        <v>585</v>
      </c>
      <c r="AK67" s="465">
        <v>260</v>
      </c>
      <c r="AL67" s="466"/>
      <c r="AM67" s="52"/>
      <c r="AN67" s="465"/>
      <c r="AO67" s="465"/>
      <c r="AP67" s="465"/>
      <c r="AQ67" s="467"/>
      <c r="AR67" s="468"/>
      <c r="AS67" s="105" t="s">
        <v>133</v>
      </c>
    </row>
    <row r="68" spans="1:45" s="475" customFormat="1" ht="19.5" customHeight="1" x14ac:dyDescent="0.3">
      <c r="A68" s="469"/>
      <c r="B68" s="441"/>
      <c r="C68" s="470"/>
      <c r="D68" s="425"/>
      <c r="E68" s="422" t="s">
        <v>109</v>
      </c>
      <c r="F68" s="425"/>
      <c r="G68" s="443" t="s">
        <v>249</v>
      </c>
      <c r="H68" s="323" t="s">
        <v>168</v>
      </c>
      <c r="I68" s="323"/>
      <c r="J68" s="323" t="s">
        <v>108</v>
      </c>
      <c r="K68" s="323"/>
      <c r="L68" s="444">
        <v>1</v>
      </c>
      <c r="M68" s="444"/>
      <c r="N68" s="444"/>
      <c r="O68" s="444">
        <v>1</v>
      </c>
      <c r="P68" s="444"/>
      <c r="Q68" s="444"/>
      <c r="R68" s="444">
        <v>20</v>
      </c>
      <c r="S68" s="444"/>
      <c r="T68" s="444"/>
      <c r="U68" s="444">
        <v>1</v>
      </c>
      <c r="V68" s="444"/>
      <c r="W68" s="444"/>
      <c r="X68" s="444">
        <f t="shared" si="32"/>
        <v>20</v>
      </c>
      <c r="Y68" s="444">
        <f t="shared" si="32"/>
        <v>0</v>
      </c>
      <c r="Z68" s="444"/>
      <c r="AA68" s="444">
        <f t="shared" si="33"/>
        <v>20</v>
      </c>
      <c r="AB68" s="444">
        <f t="shared" si="33"/>
        <v>0</v>
      </c>
      <c r="AC68" s="471"/>
      <c r="AD68" s="472" t="s">
        <v>143</v>
      </c>
      <c r="AE68" s="473"/>
      <c r="AF68" s="448" t="s">
        <v>250</v>
      </c>
      <c r="AG68" s="474"/>
      <c r="AH68" s="474"/>
      <c r="AI68" s="474"/>
      <c r="AJ68" s="474"/>
      <c r="AK68" s="474"/>
      <c r="AL68" s="474"/>
      <c r="AM68" s="474"/>
      <c r="AN68" s="474"/>
      <c r="AO68" s="474"/>
      <c r="AP68" s="474"/>
      <c r="AQ68" s="474"/>
      <c r="AR68" s="474"/>
    </row>
    <row r="69" spans="1:45" s="42" customFormat="1" ht="32.25" customHeight="1" x14ac:dyDescent="0.3">
      <c r="A69" s="436"/>
      <c r="B69" s="437"/>
      <c r="C69" s="393"/>
      <c r="D69" s="140"/>
      <c r="E69" s="422" t="s">
        <v>251</v>
      </c>
      <c r="F69" s="140"/>
      <c r="G69" s="34" t="s">
        <v>252</v>
      </c>
      <c r="H69" s="35" t="s">
        <v>6</v>
      </c>
      <c r="I69" s="35" t="s">
        <v>433</v>
      </c>
      <c r="J69" s="35" t="s">
        <v>108</v>
      </c>
      <c r="K69" s="35"/>
      <c r="L69" s="110">
        <v>1</v>
      </c>
      <c r="M69" s="110">
        <v>1</v>
      </c>
      <c r="N69" s="110"/>
      <c r="O69" s="110">
        <v>3</v>
      </c>
      <c r="P69" s="110">
        <v>3</v>
      </c>
      <c r="Q69" s="110"/>
      <c r="R69" s="110">
        <v>20</v>
      </c>
      <c r="S69" s="110">
        <v>20</v>
      </c>
      <c r="T69" s="110"/>
      <c r="U69" s="110">
        <v>1</v>
      </c>
      <c r="V69" s="110">
        <v>1</v>
      </c>
      <c r="W69" s="110"/>
      <c r="X69" s="110">
        <f t="shared" si="32"/>
        <v>20</v>
      </c>
      <c r="Y69" s="110">
        <f t="shared" si="32"/>
        <v>20</v>
      </c>
      <c r="Z69" s="110"/>
      <c r="AA69" s="110">
        <f t="shared" si="33"/>
        <v>60</v>
      </c>
      <c r="AB69" s="110">
        <f t="shared" si="33"/>
        <v>60</v>
      </c>
      <c r="AC69" s="351" t="s">
        <v>457</v>
      </c>
      <c r="AD69" s="341" t="s">
        <v>253</v>
      </c>
      <c r="AE69" s="452"/>
      <c r="AF69" s="341" t="s">
        <v>254</v>
      </c>
      <c r="AG69" s="82">
        <f>SUM(AH69:AK69)</f>
        <v>3144</v>
      </c>
      <c r="AH69" s="465">
        <v>2288</v>
      </c>
      <c r="AI69" s="465"/>
      <c r="AJ69" s="465">
        <v>715</v>
      </c>
      <c r="AK69" s="465">
        <v>141</v>
      </c>
      <c r="AL69" s="466"/>
      <c r="AM69" s="52"/>
      <c r="AN69" s="465"/>
      <c r="AO69" s="465"/>
      <c r="AP69" s="465"/>
      <c r="AQ69" s="467"/>
      <c r="AR69" s="468"/>
      <c r="AS69" s="105" t="s">
        <v>133</v>
      </c>
    </row>
    <row r="70" spans="1:45" ht="18.75" customHeight="1" x14ac:dyDescent="0.3">
      <c r="A70" s="17"/>
      <c r="B70" s="524" t="s">
        <v>255</v>
      </c>
      <c r="C70" s="525"/>
      <c r="D70" s="525"/>
      <c r="E70" s="525"/>
      <c r="F70" s="525"/>
      <c r="G70" s="526"/>
      <c r="H70" s="527"/>
      <c r="I70" s="527"/>
      <c r="J70" s="528"/>
      <c r="K70" s="528"/>
      <c r="L70" s="529">
        <f>L71+L77+L81+L84</f>
        <v>12</v>
      </c>
      <c r="M70" s="529">
        <f t="shared" ref="M70:AB70" si="34">M71+M77+M81+M84</f>
        <v>11</v>
      </c>
      <c r="N70" s="529"/>
      <c r="O70" s="529">
        <f t="shared" si="34"/>
        <v>44</v>
      </c>
      <c r="P70" s="529">
        <f t="shared" si="34"/>
        <v>39</v>
      </c>
      <c r="Q70" s="529"/>
      <c r="R70" s="529">
        <f t="shared" si="34"/>
        <v>350</v>
      </c>
      <c r="S70" s="529">
        <f t="shared" si="34"/>
        <v>310</v>
      </c>
      <c r="T70" s="529"/>
      <c r="U70" s="529">
        <f t="shared" si="34"/>
        <v>27</v>
      </c>
      <c r="V70" s="529">
        <f t="shared" si="34"/>
        <v>23</v>
      </c>
      <c r="W70" s="529"/>
      <c r="X70" s="529">
        <f t="shared" si="34"/>
        <v>800</v>
      </c>
      <c r="Y70" s="529">
        <f t="shared" si="34"/>
        <v>680</v>
      </c>
      <c r="Z70" s="529"/>
      <c r="AA70" s="529">
        <f t="shared" si="34"/>
        <v>2920</v>
      </c>
      <c r="AB70" s="529">
        <f t="shared" si="34"/>
        <v>2560</v>
      </c>
      <c r="AC70" s="530"/>
      <c r="AD70" s="523" t="s">
        <v>109</v>
      </c>
      <c r="AE70" s="291"/>
      <c r="AF70" s="246"/>
      <c r="AG70" s="83">
        <f>SUM(AH70:AK70)</f>
        <v>665119</v>
      </c>
      <c r="AH70" s="74">
        <f>AH71+AH73</f>
        <v>464290</v>
      </c>
      <c r="AI70" s="74">
        <f>AI71+AI73</f>
        <v>56160</v>
      </c>
      <c r="AJ70" s="74">
        <f>AJ71+AJ73</f>
        <v>84769</v>
      </c>
      <c r="AK70" s="74">
        <f>AK71+AK73</f>
        <v>59900</v>
      </c>
      <c r="AL70" s="116">
        <f>AL71+AL73</f>
        <v>0</v>
      </c>
      <c r="AM70" s="55"/>
      <c r="AN70" s="74"/>
      <c r="AO70" s="74"/>
      <c r="AP70" s="74"/>
      <c r="AQ70" s="56"/>
      <c r="AR70" s="94"/>
    </row>
    <row r="71" spans="1:45" s="42" customFormat="1" ht="16.5" customHeight="1" x14ac:dyDescent="0.3">
      <c r="A71" s="45"/>
      <c r="B71" s="425"/>
      <c r="C71" s="476" t="s">
        <v>256</v>
      </c>
      <c r="D71" s="451"/>
      <c r="E71" s="451"/>
      <c r="F71" s="451"/>
      <c r="G71" s="477"/>
      <c r="H71" s="35"/>
      <c r="I71" s="35"/>
      <c r="J71" s="35"/>
      <c r="K71" s="35"/>
      <c r="L71" s="110">
        <f>SUM(L72:L76)</f>
        <v>5</v>
      </c>
      <c r="M71" s="110">
        <f t="shared" ref="M71:AB71" si="35">SUM(M72:M76)</f>
        <v>4</v>
      </c>
      <c r="N71" s="110"/>
      <c r="O71" s="110">
        <f t="shared" si="35"/>
        <v>15</v>
      </c>
      <c r="P71" s="110">
        <f t="shared" si="35"/>
        <v>10</v>
      </c>
      <c r="Q71" s="110"/>
      <c r="R71" s="110">
        <f t="shared" si="35"/>
        <v>150</v>
      </c>
      <c r="S71" s="110">
        <f t="shared" si="35"/>
        <v>100</v>
      </c>
      <c r="T71" s="110"/>
      <c r="U71" s="110">
        <f t="shared" si="35"/>
        <v>12</v>
      </c>
      <c r="V71" s="110">
        <f t="shared" si="35"/>
        <v>8</v>
      </c>
      <c r="W71" s="110"/>
      <c r="X71" s="110">
        <f t="shared" si="35"/>
        <v>360</v>
      </c>
      <c r="Y71" s="110">
        <f t="shared" si="35"/>
        <v>220</v>
      </c>
      <c r="Z71" s="110"/>
      <c r="AA71" s="110">
        <f t="shared" si="35"/>
        <v>1080</v>
      </c>
      <c r="AB71" s="110">
        <f t="shared" si="35"/>
        <v>620</v>
      </c>
      <c r="AC71" s="351"/>
      <c r="AD71" s="403">
        <f>SUM(AD76:AD86)</f>
        <v>0</v>
      </c>
      <c r="AE71" s="404"/>
      <c r="AF71" s="478"/>
      <c r="AG71" s="82">
        <f>SUM(AH71:AK71)</f>
        <v>665119</v>
      </c>
      <c r="AH71" s="79">
        <f>SUM(AH76:AH86)</f>
        <v>464290</v>
      </c>
      <c r="AI71" s="79">
        <f>SUM(AI76:AI86)</f>
        <v>56160</v>
      </c>
      <c r="AJ71" s="79">
        <f>SUM(AJ76:AJ86)</f>
        <v>84769</v>
      </c>
      <c r="AK71" s="79">
        <f>SUM(AK76:AK86)</f>
        <v>59900</v>
      </c>
      <c r="AL71" s="115">
        <f>SUM(AL76:AL86)</f>
        <v>0</v>
      </c>
      <c r="AM71" s="52"/>
      <c r="AN71" s="79"/>
      <c r="AO71" s="79"/>
      <c r="AP71" s="79"/>
      <c r="AQ71" s="54"/>
      <c r="AR71" s="405"/>
      <c r="AS71" s="105"/>
    </row>
    <row r="72" spans="1:45" s="42" customFormat="1" ht="30.6" customHeight="1" x14ac:dyDescent="0.3">
      <c r="A72" s="45"/>
      <c r="B72" s="197"/>
      <c r="C72" s="393"/>
      <c r="D72" s="140"/>
      <c r="E72" s="140" t="s">
        <v>257</v>
      </c>
      <c r="F72" s="140"/>
      <c r="G72" s="34" t="s">
        <v>258</v>
      </c>
      <c r="H72" s="35" t="s">
        <v>2</v>
      </c>
      <c r="I72" s="35"/>
      <c r="J72" s="35" t="s">
        <v>3</v>
      </c>
      <c r="K72" s="35"/>
      <c r="L72" s="110">
        <v>1</v>
      </c>
      <c r="M72" s="110">
        <v>1</v>
      </c>
      <c r="N72" s="110"/>
      <c r="O72" s="110">
        <v>3</v>
      </c>
      <c r="P72" s="110">
        <v>3</v>
      </c>
      <c r="Q72" s="110"/>
      <c r="R72" s="110">
        <v>30</v>
      </c>
      <c r="S72" s="110">
        <v>30</v>
      </c>
      <c r="T72" s="110"/>
      <c r="U72" s="110">
        <v>4</v>
      </c>
      <c r="V72" s="110">
        <v>3</v>
      </c>
      <c r="W72" s="110"/>
      <c r="X72" s="110">
        <f t="shared" ref="X72:Y74" si="36">R72*U72</f>
        <v>120</v>
      </c>
      <c r="Y72" s="110">
        <f t="shared" si="36"/>
        <v>90</v>
      </c>
      <c r="Z72" s="110"/>
      <c r="AA72" s="110">
        <f t="shared" ref="AA72:AB76" si="37">O72*R72*U72</f>
        <v>360</v>
      </c>
      <c r="AB72" s="110">
        <f t="shared" si="37"/>
        <v>270</v>
      </c>
      <c r="AC72" s="351"/>
      <c r="AD72" s="36" t="s">
        <v>259</v>
      </c>
      <c r="AE72" s="294"/>
      <c r="AF72" s="112" t="s">
        <v>260</v>
      </c>
      <c r="AG72" s="82">
        <f>SUM(AH72:AK72)</f>
        <v>9000</v>
      </c>
      <c r="AH72" s="79">
        <v>7110</v>
      </c>
      <c r="AI72" s="79"/>
      <c r="AJ72" s="79">
        <v>1080</v>
      </c>
      <c r="AK72" s="79">
        <v>810</v>
      </c>
      <c r="AL72" s="115"/>
      <c r="AM72" s="52"/>
      <c r="AN72" s="79"/>
      <c r="AO72" s="79"/>
      <c r="AP72" s="79"/>
      <c r="AQ72" s="54"/>
      <c r="AR72" s="93"/>
      <c r="AS72" s="105" t="s">
        <v>133</v>
      </c>
    </row>
    <row r="73" spans="1:45" s="42" customFormat="1" ht="38.450000000000003" customHeight="1" x14ac:dyDescent="0.3">
      <c r="A73" s="45"/>
      <c r="B73" s="197"/>
      <c r="C73" s="393"/>
      <c r="D73" s="140"/>
      <c r="E73" s="140" t="s">
        <v>261</v>
      </c>
      <c r="F73" s="140"/>
      <c r="G73" s="34" t="s">
        <v>262</v>
      </c>
      <c r="H73" s="35" t="s">
        <v>107</v>
      </c>
      <c r="I73" s="35"/>
      <c r="J73" s="35" t="s">
        <v>108</v>
      </c>
      <c r="K73" s="35"/>
      <c r="L73" s="110">
        <v>1</v>
      </c>
      <c r="M73" s="110">
        <v>1</v>
      </c>
      <c r="N73" s="110"/>
      <c r="O73" s="110">
        <v>3</v>
      </c>
      <c r="P73" s="110">
        <v>3</v>
      </c>
      <c r="Q73" s="110"/>
      <c r="R73" s="110">
        <v>30</v>
      </c>
      <c r="S73" s="110">
        <v>30</v>
      </c>
      <c r="T73" s="110"/>
      <c r="U73" s="110">
        <v>4</v>
      </c>
      <c r="V73" s="110">
        <v>3</v>
      </c>
      <c r="W73" s="110"/>
      <c r="X73" s="110">
        <f t="shared" si="36"/>
        <v>120</v>
      </c>
      <c r="Y73" s="110">
        <f t="shared" si="36"/>
        <v>90</v>
      </c>
      <c r="Z73" s="110"/>
      <c r="AA73" s="110">
        <f t="shared" si="37"/>
        <v>360</v>
      </c>
      <c r="AB73" s="110">
        <f t="shared" si="37"/>
        <v>270</v>
      </c>
      <c r="AC73" s="351" t="s">
        <v>458</v>
      </c>
      <c r="AD73" s="36" t="s">
        <v>263</v>
      </c>
      <c r="AE73" s="294"/>
      <c r="AF73" s="112" t="s">
        <v>264</v>
      </c>
      <c r="AG73" s="82"/>
      <c r="AH73" s="79"/>
      <c r="AI73" s="79"/>
      <c r="AJ73" s="79"/>
      <c r="AK73" s="79"/>
      <c r="AL73" s="115"/>
      <c r="AM73" s="52"/>
      <c r="AN73" s="79"/>
      <c r="AO73" s="79"/>
      <c r="AP73" s="79"/>
      <c r="AQ73" s="54"/>
      <c r="AR73" s="93"/>
      <c r="AS73" s="105"/>
    </row>
    <row r="74" spans="1:45" s="42" customFormat="1" ht="46.9" customHeight="1" x14ac:dyDescent="0.3">
      <c r="A74" s="479"/>
      <c r="B74" s="197"/>
      <c r="C74" s="393"/>
      <c r="D74" s="140"/>
      <c r="E74" s="140" t="s">
        <v>265</v>
      </c>
      <c r="F74" s="140"/>
      <c r="G74" s="34" t="s">
        <v>266</v>
      </c>
      <c r="H74" s="35" t="s">
        <v>107</v>
      </c>
      <c r="I74" s="35"/>
      <c r="J74" s="35" t="s">
        <v>3</v>
      </c>
      <c r="K74" s="35"/>
      <c r="L74" s="110">
        <v>1</v>
      </c>
      <c r="M74" s="110">
        <v>1</v>
      </c>
      <c r="N74" s="110"/>
      <c r="O74" s="110">
        <v>3</v>
      </c>
      <c r="P74" s="110">
        <v>2</v>
      </c>
      <c r="Q74" s="110"/>
      <c r="R74" s="110">
        <v>30</v>
      </c>
      <c r="S74" s="110">
        <v>20</v>
      </c>
      <c r="T74" s="110"/>
      <c r="U74" s="110">
        <v>2</v>
      </c>
      <c r="V74" s="110">
        <v>1</v>
      </c>
      <c r="W74" s="110"/>
      <c r="X74" s="110">
        <f t="shared" si="36"/>
        <v>60</v>
      </c>
      <c r="Y74" s="110">
        <f t="shared" si="36"/>
        <v>20</v>
      </c>
      <c r="Z74" s="110"/>
      <c r="AA74" s="110">
        <f t="shared" si="37"/>
        <v>180</v>
      </c>
      <c r="AB74" s="110">
        <f t="shared" si="37"/>
        <v>40</v>
      </c>
      <c r="AC74" s="351"/>
      <c r="AD74" s="36" t="s">
        <v>449</v>
      </c>
      <c r="AE74" s="294"/>
      <c r="AF74" s="112" t="s">
        <v>267</v>
      </c>
      <c r="AG74" s="82">
        <f>SUM(AH74:AK74)</f>
        <v>2680</v>
      </c>
      <c r="AH74" s="79">
        <v>2100</v>
      </c>
      <c r="AI74" s="79"/>
      <c r="AJ74" s="79">
        <v>460</v>
      </c>
      <c r="AK74" s="79">
        <v>120</v>
      </c>
      <c r="AL74" s="115"/>
      <c r="AM74" s="52"/>
      <c r="AN74" s="79"/>
      <c r="AO74" s="79"/>
      <c r="AP74" s="79"/>
      <c r="AQ74" s="54"/>
      <c r="AR74" s="93"/>
      <c r="AS74" s="105" t="s">
        <v>133</v>
      </c>
    </row>
    <row r="75" spans="1:45" s="475" customFormat="1" ht="26.45" customHeight="1" x14ac:dyDescent="0.3">
      <c r="A75" s="480"/>
      <c r="B75" s="441"/>
      <c r="C75" s="139"/>
      <c r="D75" s="139"/>
      <c r="E75" s="422" t="s">
        <v>109</v>
      </c>
      <c r="F75" s="139"/>
      <c r="G75" s="343" t="s">
        <v>268</v>
      </c>
      <c r="H75" s="481" t="s">
        <v>4</v>
      </c>
      <c r="I75" s="481"/>
      <c r="J75" s="481" t="s">
        <v>3</v>
      </c>
      <c r="K75" s="481"/>
      <c r="L75" s="371">
        <v>1</v>
      </c>
      <c r="M75" s="371">
        <v>0</v>
      </c>
      <c r="N75" s="371"/>
      <c r="O75" s="371">
        <v>3</v>
      </c>
      <c r="P75" s="371">
        <v>0</v>
      </c>
      <c r="Q75" s="371"/>
      <c r="R75" s="371">
        <v>30</v>
      </c>
      <c r="S75" s="371">
        <v>0</v>
      </c>
      <c r="T75" s="371"/>
      <c r="U75" s="371">
        <v>1</v>
      </c>
      <c r="V75" s="371">
        <v>0</v>
      </c>
      <c r="W75" s="371"/>
      <c r="X75" s="444">
        <f>R75*U75</f>
        <v>30</v>
      </c>
      <c r="Y75" s="444">
        <v>0</v>
      </c>
      <c r="Z75" s="444"/>
      <c r="AA75" s="444">
        <f t="shared" si="37"/>
        <v>90</v>
      </c>
      <c r="AB75" s="444">
        <f t="shared" si="37"/>
        <v>0</v>
      </c>
      <c r="AC75" s="471"/>
      <c r="AD75" s="372" t="s">
        <v>269</v>
      </c>
      <c r="AE75" s="301"/>
      <c r="AF75" s="248" t="s">
        <v>270</v>
      </c>
      <c r="AG75" s="86">
        <f>SUM(AH75:AK75)</f>
        <v>10173</v>
      </c>
      <c r="AH75" s="482">
        <v>7473</v>
      </c>
      <c r="AI75" s="482"/>
      <c r="AJ75" s="482">
        <v>1890</v>
      </c>
      <c r="AK75" s="482">
        <v>810</v>
      </c>
      <c r="AL75" s="155"/>
      <c r="AM75" s="229"/>
      <c r="AN75" s="482"/>
      <c r="AO75" s="482"/>
      <c r="AP75" s="482"/>
      <c r="AQ75" s="155"/>
      <c r="AR75" s="102"/>
      <c r="AS75" s="475" t="s">
        <v>133</v>
      </c>
    </row>
    <row r="76" spans="1:45" s="42" customFormat="1" ht="48.6" customHeight="1" x14ac:dyDescent="0.3">
      <c r="A76" s="479"/>
      <c r="B76" s="197"/>
      <c r="C76" s="393"/>
      <c r="D76" s="140"/>
      <c r="E76" s="140" t="s">
        <v>271</v>
      </c>
      <c r="F76" s="140"/>
      <c r="G76" s="34" t="s">
        <v>272</v>
      </c>
      <c r="H76" s="35" t="s">
        <v>273</v>
      </c>
      <c r="I76" s="35" t="s">
        <v>434</v>
      </c>
      <c r="J76" s="35" t="s">
        <v>3</v>
      </c>
      <c r="K76" s="35"/>
      <c r="L76" s="110">
        <v>1</v>
      </c>
      <c r="M76" s="110">
        <v>1</v>
      </c>
      <c r="N76" s="110"/>
      <c r="O76" s="110">
        <v>3</v>
      </c>
      <c r="P76" s="110">
        <v>2</v>
      </c>
      <c r="Q76" s="110"/>
      <c r="R76" s="110">
        <v>30</v>
      </c>
      <c r="S76" s="110">
        <v>20</v>
      </c>
      <c r="T76" s="110"/>
      <c r="U76" s="110">
        <v>1</v>
      </c>
      <c r="V76" s="110">
        <v>1</v>
      </c>
      <c r="W76" s="110"/>
      <c r="X76" s="110">
        <f>R76*U76</f>
        <v>30</v>
      </c>
      <c r="Y76" s="110">
        <f>S76*V76</f>
        <v>20</v>
      </c>
      <c r="Z76" s="110"/>
      <c r="AA76" s="110">
        <f t="shared" si="37"/>
        <v>90</v>
      </c>
      <c r="AB76" s="110">
        <f t="shared" si="37"/>
        <v>40</v>
      </c>
      <c r="AC76" s="351"/>
      <c r="AD76" s="36" t="s">
        <v>450</v>
      </c>
      <c r="AE76" s="294"/>
      <c r="AF76" s="249" t="s">
        <v>274</v>
      </c>
      <c r="AG76" s="82">
        <f t="shared" ref="AG76:AG96" si="38">SUM(AH76:AK76)</f>
        <v>2720</v>
      </c>
      <c r="AH76" s="79">
        <v>2100</v>
      </c>
      <c r="AI76" s="79"/>
      <c r="AJ76" s="79">
        <v>500</v>
      </c>
      <c r="AK76" s="79">
        <v>120</v>
      </c>
      <c r="AL76" s="115"/>
      <c r="AM76" s="52"/>
      <c r="AN76" s="79"/>
      <c r="AO76" s="79"/>
      <c r="AP76" s="79"/>
      <c r="AQ76" s="54"/>
      <c r="AR76" s="93"/>
      <c r="AS76" s="105" t="s">
        <v>133</v>
      </c>
    </row>
    <row r="77" spans="1:45" ht="16.5" customHeight="1" x14ac:dyDescent="0.3">
      <c r="A77" s="17"/>
      <c r="B77" s="18"/>
      <c r="C77" s="502" t="s">
        <v>275</v>
      </c>
      <c r="D77" s="503"/>
      <c r="E77" s="503"/>
      <c r="F77" s="503"/>
      <c r="G77" s="504"/>
      <c r="H77" s="382"/>
      <c r="I77" s="382"/>
      <c r="J77" s="382"/>
      <c r="K77" s="382"/>
      <c r="L77" s="166">
        <f>SUM(L78:L80)</f>
        <v>3</v>
      </c>
      <c r="M77" s="166">
        <f t="shared" ref="M77:AB77" si="39">SUM(M78:M80)</f>
        <v>3</v>
      </c>
      <c r="N77" s="166"/>
      <c r="O77" s="166">
        <f t="shared" si="39"/>
        <v>13</v>
      </c>
      <c r="P77" s="166">
        <f t="shared" si="39"/>
        <v>13</v>
      </c>
      <c r="Q77" s="166"/>
      <c r="R77" s="166">
        <f t="shared" si="39"/>
        <v>70</v>
      </c>
      <c r="S77" s="166">
        <f t="shared" si="39"/>
        <v>80</v>
      </c>
      <c r="T77" s="166"/>
      <c r="U77" s="166">
        <f t="shared" si="39"/>
        <v>6</v>
      </c>
      <c r="V77" s="166">
        <f t="shared" si="39"/>
        <v>6</v>
      </c>
      <c r="W77" s="166"/>
      <c r="X77" s="166">
        <f t="shared" si="39"/>
        <v>140</v>
      </c>
      <c r="Y77" s="166">
        <f t="shared" si="39"/>
        <v>160</v>
      </c>
      <c r="Z77" s="166"/>
      <c r="AA77" s="166">
        <f t="shared" si="39"/>
        <v>580</v>
      </c>
      <c r="AB77" s="166">
        <f t="shared" si="39"/>
        <v>680</v>
      </c>
      <c r="AC77" s="359"/>
      <c r="AD77" s="505">
        <f>SUM(AD79:AD91)</f>
        <v>0</v>
      </c>
      <c r="AE77" s="293"/>
      <c r="AF77" s="242"/>
      <c r="AG77" s="85">
        <f>SUM(AH77:AK77)</f>
        <v>336716</v>
      </c>
      <c r="AH77" s="76">
        <f>SUM(AH79:AH91)</f>
        <v>236226</v>
      </c>
      <c r="AI77" s="76">
        <f>SUM(AI79:AI91)</f>
        <v>30240</v>
      </c>
      <c r="AJ77" s="76">
        <f>SUM(AJ79:AJ91)</f>
        <v>40405</v>
      </c>
      <c r="AK77" s="76">
        <f>SUM(AK79:AK91)</f>
        <v>29845</v>
      </c>
      <c r="AL77" s="118">
        <f>SUM(AL79:AL91)</f>
        <v>0</v>
      </c>
      <c r="AM77" s="59"/>
      <c r="AN77" s="76"/>
      <c r="AO77" s="76"/>
      <c r="AP77" s="76"/>
      <c r="AQ77" s="60"/>
      <c r="AR77" s="96"/>
    </row>
    <row r="78" spans="1:45" s="42" customFormat="1" ht="18.75" customHeight="1" x14ac:dyDescent="0.3">
      <c r="A78" s="45"/>
      <c r="B78" s="197"/>
      <c r="C78" s="506"/>
      <c r="D78" s="390"/>
      <c r="E78" s="390" t="s">
        <v>276</v>
      </c>
      <c r="F78" s="390"/>
      <c r="G78" s="196" t="s">
        <v>277</v>
      </c>
      <c r="H78" s="382" t="s">
        <v>2</v>
      </c>
      <c r="I78" s="382"/>
      <c r="J78" s="382" t="s">
        <v>3</v>
      </c>
      <c r="K78" s="382"/>
      <c r="L78" s="166">
        <v>1</v>
      </c>
      <c r="M78" s="166">
        <v>1</v>
      </c>
      <c r="N78" s="166"/>
      <c r="O78" s="166">
        <v>3</v>
      </c>
      <c r="P78" s="166">
        <v>3</v>
      </c>
      <c r="Q78" s="166"/>
      <c r="R78" s="166">
        <v>30</v>
      </c>
      <c r="S78" s="166">
        <v>30</v>
      </c>
      <c r="T78" s="166"/>
      <c r="U78" s="166">
        <v>2</v>
      </c>
      <c r="V78" s="166">
        <v>2</v>
      </c>
      <c r="W78" s="166"/>
      <c r="X78" s="166">
        <f t="shared" ref="X78:Y80" si="40">R78*U78</f>
        <v>60</v>
      </c>
      <c r="Y78" s="166">
        <f t="shared" si="40"/>
        <v>60</v>
      </c>
      <c r="Z78" s="166"/>
      <c r="AA78" s="166">
        <f t="shared" ref="AA78:AB80" si="41">O78*R78*U78</f>
        <v>180</v>
      </c>
      <c r="AB78" s="166">
        <f t="shared" si="41"/>
        <v>180</v>
      </c>
      <c r="AC78" s="359"/>
      <c r="AD78" s="314" t="s">
        <v>278</v>
      </c>
      <c r="AE78" s="290" t="s">
        <v>154</v>
      </c>
      <c r="AF78" s="112" t="s">
        <v>279</v>
      </c>
      <c r="AG78" s="82">
        <f>SUM(AH78:AK78)</f>
        <v>9845</v>
      </c>
      <c r="AH78" s="79">
        <v>4608</v>
      </c>
      <c r="AI78" s="79"/>
      <c r="AJ78" s="79">
        <v>4427</v>
      </c>
      <c r="AK78" s="79">
        <v>810</v>
      </c>
      <c r="AL78" s="115"/>
      <c r="AM78" s="52"/>
      <c r="AN78" s="79"/>
      <c r="AO78" s="79"/>
      <c r="AP78" s="79"/>
      <c r="AQ78" s="54"/>
      <c r="AR78" s="93"/>
      <c r="AS78" s="105" t="s">
        <v>174</v>
      </c>
    </row>
    <row r="79" spans="1:45" s="42" customFormat="1" ht="18.75" customHeight="1" x14ac:dyDescent="0.3">
      <c r="A79" s="45"/>
      <c r="B79" s="197"/>
      <c r="C79" s="506"/>
      <c r="D79" s="390"/>
      <c r="E79" s="390" t="s">
        <v>280</v>
      </c>
      <c r="F79" s="390"/>
      <c r="G79" s="196" t="s">
        <v>281</v>
      </c>
      <c r="H79" s="382" t="s">
        <v>4</v>
      </c>
      <c r="I79" s="382" t="s">
        <v>426</v>
      </c>
      <c r="J79" s="382" t="s">
        <v>3</v>
      </c>
      <c r="K79" s="382"/>
      <c r="L79" s="166">
        <v>1</v>
      </c>
      <c r="M79" s="166">
        <v>1</v>
      </c>
      <c r="N79" s="166"/>
      <c r="O79" s="166">
        <v>5</v>
      </c>
      <c r="P79" s="166">
        <v>5</v>
      </c>
      <c r="Q79" s="166"/>
      <c r="R79" s="166">
        <v>20</v>
      </c>
      <c r="S79" s="166">
        <v>25</v>
      </c>
      <c r="T79" s="166"/>
      <c r="U79" s="166">
        <v>2</v>
      </c>
      <c r="V79" s="166">
        <v>2</v>
      </c>
      <c r="W79" s="166"/>
      <c r="X79" s="166">
        <f t="shared" si="40"/>
        <v>40</v>
      </c>
      <c r="Y79" s="166">
        <f t="shared" si="40"/>
        <v>50</v>
      </c>
      <c r="Z79" s="166"/>
      <c r="AA79" s="166">
        <f t="shared" si="41"/>
        <v>200</v>
      </c>
      <c r="AB79" s="166">
        <f t="shared" si="41"/>
        <v>250</v>
      </c>
      <c r="AC79" s="359"/>
      <c r="AD79" s="314" t="s">
        <v>282</v>
      </c>
      <c r="AE79" s="290" t="s">
        <v>154</v>
      </c>
      <c r="AF79" s="112" t="s">
        <v>283</v>
      </c>
      <c r="AG79" s="82">
        <f t="shared" si="38"/>
        <v>11673</v>
      </c>
      <c r="AH79" s="79">
        <v>9948</v>
      </c>
      <c r="AI79" s="79"/>
      <c r="AJ79" s="79">
        <v>1050</v>
      </c>
      <c r="AK79" s="79">
        <v>675</v>
      </c>
      <c r="AL79" s="115"/>
      <c r="AM79" s="52"/>
      <c r="AN79" s="79"/>
      <c r="AO79" s="79"/>
      <c r="AP79" s="79"/>
      <c r="AQ79" s="54"/>
      <c r="AR79" s="93"/>
      <c r="AS79" s="105" t="s">
        <v>174</v>
      </c>
    </row>
    <row r="80" spans="1:45" s="42" customFormat="1" ht="18.75" customHeight="1" x14ac:dyDescent="0.3">
      <c r="A80" s="45"/>
      <c r="B80" s="197"/>
      <c r="C80" s="506"/>
      <c r="D80" s="390"/>
      <c r="E80" s="390" t="s">
        <v>284</v>
      </c>
      <c r="F80" s="390"/>
      <c r="G80" s="196" t="s">
        <v>285</v>
      </c>
      <c r="H80" s="382" t="s">
        <v>6</v>
      </c>
      <c r="I80" s="382" t="s">
        <v>435</v>
      </c>
      <c r="J80" s="382" t="s">
        <v>3</v>
      </c>
      <c r="K80" s="382"/>
      <c r="L80" s="166">
        <v>1</v>
      </c>
      <c r="M80" s="166">
        <v>1</v>
      </c>
      <c r="N80" s="166"/>
      <c r="O80" s="166">
        <v>5</v>
      </c>
      <c r="P80" s="166">
        <v>5</v>
      </c>
      <c r="Q80" s="166"/>
      <c r="R80" s="166">
        <v>20</v>
      </c>
      <c r="S80" s="166">
        <v>25</v>
      </c>
      <c r="T80" s="166"/>
      <c r="U80" s="166">
        <v>2</v>
      </c>
      <c r="V80" s="166">
        <v>2</v>
      </c>
      <c r="W80" s="166"/>
      <c r="X80" s="166">
        <f t="shared" si="40"/>
        <v>40</v>
      </c>
      <c r="Y80" s="166">
        <f t="shared" si="40"/>
        <v>50</v>
      </c>
      <c r="Z80" s="166"/>
      <c r="AA80" s="166">
        <f t="shared" si="41"/>
        <v>200</v>
      </c>
      <c r="AB80" s="166">
        <f t="shared" si="41"/>
        <v>250</v>
      </c>
      <c r="AC80" s="359"/>
      <c r="AD80" s="314" t="s">
        <v>286</v>
      </c>
      <c r="AE80" s="290" t="s">
        <v>154</v>
      </c>
      <c r="AF80" s="112" t="s">
        <v>287</v>
      </c>
      <c r="AG80" s="82">
        <f t="shared" si="38"/>
        <v>9007</v>
      </c>
      <c r="AH80" s="79">
        <v>7124</v>
      </c>
      <c r="AI80" s="79"/>
      <c r="AJ80" s="79">
        <v>1133</v>
      </c>
      <c r="AK80" s="79">
        <v>750</v>
      </c>
      <c r="AL80" s="115"/>
      <c r="AM80" s="52"/>
      <c r="AN80" s="79"/>
      <c r="AO80" s="79"/>
      <c r="AP80" s="79"/>
      <c r="AQ80" s="54"/>
      <c r="AR80" s="93"/>
      <c r="AS80" s="105" t="s">
        <v>174</v>
      </c>
    </row>
    <row r="81" spans="1:45" ht="16.5" customHeight="1" x14ac:dyDescent="0.3">
      <c r="A81" s="17"/>
      <c r="B81" s="18"/>
      <c r="C81" s="502" t="s">
        <v>288</v>
      </c>
      <c r="D81" s="503"/>
      <c r="E81" s="503"/>
      <c r="F81" s="503"/>
      <c r="G81" s="504"/>
      <c r="H81" s="382"/>
      <c r="I81" s="382"/>
      <c r="J81" s="382"/>
      <c r="K81" s="382"/>
      <c r="L81" s="166">
        <f>SUM(L82:L83)</f>
        <v>2</v>
      </c>
      <c r="M81" s="166">
        <f t="shared" ref="M81:AB81" si="42">SUM(M82:M83)</f>
        <v>2</v>
      </c>
      <c r="N81" s="166"/>
      <c r="O81" s="166">
        <f t="shared" si="42"/>
        <v>8</v>
      </c>
      <c r="P81" s="166">
        <f t="shared" si="42"/>
        <v>8</v>
      </c>
      <c r="Q81" s="166"/>
      <c r="R81" s="166">
        <f t="shared" si="42"/>
        <v>60</v>
      </c>
      <c r="S81" s="166">
        <f t="shared" si="42"/>
        <v>60</v>
      </c>
      <c r="T81" s="166"/>
      <c r="U81" s="166">
        <f t="shared" si="42"/>
        <v>4</v>
      </c>
      <c r="V81" s="166">
        <f t="shared" si="42"/>
        <v>4</v>
      </c>
      <c r="W81" s="166"/>
      <c r="X81" s="166">
        <f t="shared" si="42"/>
        <v>120</v>
      </c>
      <c r="Y81" s="166">
        <f t="shared" si="42"/>
        <v>120</v>
      </c>
      <c r="Z81" s="166"/>
      <c r="AA81" s="166">
        <f t="shared" si="42"/>
        <v>480</v>
      </c>
      <c r="AB81" s="166">
        <f t="shared" si="42"/>
        <v>480</v>
      </c>
      <c r="AC81" s="359"/>
      <c r="AD81" s="505">
        <f>SUM(AD83:AD95)</f>
        <v>0</v>
      </c>
      <c r="AE81" s="293"/>
      <c r="AF81" s="247"/>
      <c r="AG81" s="85">
        <f>SUM(AH81:AK81)</f>
        <v>175902</v>
      </c>
      <c r="AH81" s="76">
        <f>SUM(AH83:AH95)</f>
        <v>121964</v>
      </c>
      <c r="AI81" s="76">
        <f>SUM(AI83:AI95)</f>
        <v>17280</v>
      </c>
      <c r="AJ81" s="76">
        <f>SUM(AJ83:AJ95)</f>
        <v>20810</v>
      </c>
      <c r="AK81" s="76">
        <f>SUM(AK83:AK95)</f>
        <v>15848</v>
      </c>
      <c r="AL81" s="118">
        <f>SUM(AL83:AL95)</f>
        <v>0</v>
      </c>
      <c r="AM81" s="59"/>
      <c r="AN81" s="76"/>
      <c r="AO81" s="76"/>
      <c r="AP81" s="76"/>
      <c r="AQ81" s="60"/>
      <c r="AR81" s="96"/>
    </row>
    <row r="82" spans="1:45" s="46" customFormat="1" ht="39" customHeight="1" x14ac:dyDescent="0.3">
      <c r="A82" s="45"/>
      <c r="B82" s="197"/>
      <c r="C82" s="506"/>
      <c r="D82" s="390"/>
      <c r="E82" s="390" t="s">
        <v>289</v>
      </c>
      <c r="F82" s="390"/>
      <c r="G82" s="196" t="s">
        <v>290</v>
      </c>
      <c r="H82" s="382" t="s">
        <v>107</v>
      </c>
      <c r="I82" s="382"/>
      <c r="J82" s="382" t="s">
        <v>3</v>
      </c>
      <c r="K82" s="382"/>
      <c r="L82" s="166">
        <v>1</v>
      </c>
      <c r="M82" s="166">
        <v>1</v>
      </c>
      <c r="N82" s="166"/>
      <c r="O82" s="166">
        <v>3</v>
      </c>
      <c r="P82" s="166">
        <v>3</v>
      </c>
      <c r="Q82" s="166"/>
      <c r="R82" s="166">
        <v>30</v>
      </c>
      <c r="S82" s="166">
        <v>30</v>
      </c>
      <c r="T82" s="166"/>
      <c r="U82" s="166">
        <v>2</v>
      </c>
      <c r="V82" s="166">
        <v>2</v>
      </c>
      <c r="W82" s="166"/>
      <c r="X82" s="166">
        <f>R82*U82</f>
        <v>60</v>
      </c>
      <c r="Y82" s="166">
        <f>S82*V82</f>
        <v>60</v>
      </c>
      <c r="Z82" s="166"/>
      <c r="AA82" s="166">
        <f>O82*R82*U82</f>
        <v>180</v>
      </c>
      <c r="AB82" s="166">
        <f>P82*S82*V82</f>
        <v>180</v>
      </c>
      <c r="AC82" s="359"/>
      <c r="AD82" s="314" t="s">
        <v>291</v>
      </c>
      <c r="AE82" s="302" t="s">
        <v>154</v>
      </c>
      <c r="AF82" s="238" t="s">
        <v>292</v>
      </c>
      <c r="AG82" s="82">
        <f>SUM(AH82:AK82)</f>
        <v>5580</v>
      </c>
      <c r="AH82" s="79">
        <v>3540</v>
      </c>
      <c r="AI82" s="79"/>
      <c r="AJ82" s="79">
        <v>1500</v>
      </c>
      <c r="AK82" s="79">
        <v>540</v>
      </c>
      <c r="AL82" s="115"/>
      <c r="AM82" s="52"/>
      <c r="AN82" s="79"/>
      <c r="AO82" s="79"/>
      <c r="AP82" s="79"/>
      <c r="AQ82" s="54"/>
      <c r="AR82" s="93"/>
      <c r="AS82" s="105" t="s">
        <v>174</v>
      </c>
    </row>
    <row r="83" spans="1:45" s="46" customFormat="1" ht="30" customHeight="1" x14ac:dyDescent="0.3">
      <c r="A83" s="45"/>
      <c r="B83" s="197"/>
      <c r="C83" s="506"/>
      <c r="D83" s="390"/>
      <c r="E83" s="390" t="s">
        <v>293</v>
      </c>
      <c r="F83" s="390"/>
      <c r="G83" s="196" t="s">
        <v>294</v>
      </c>
      <c r="H83" s="382" t="s">
        <v>4</v>
      </c>
      <c r="I83" s="382" t="s">
        <v>436</v>
      </c>
      <c r="J83" s="382" t="s">
        <v>3</v>
      </c>
      <c r="K83" s="382"/>
      <c r="L83" s="166">
        <v>1</v>
      </c>
      <c r="M83" s="166">
        <v>1</v>
      </c>
      <c r="N83" s="166"/>
      <c r="O83" s="166">
        <v>5</v>
      </c>
      <c r="P83" s="166">
        <v>5</v>
      </c>
      <c r="Q83" s="166"/>
      <c r="R83" s="166">
        <v>30</v>
      </c>
      <c r="S83" s="166">
        <v>30</v>
      </c>
      <c r="T83" s="166"/>
      <c r="U83" s="166">
        <v>2</v>
      </c>
      <c r="V83" s="166">
        <v>2</v>
      </c>
      <c r="W83" s="166"/>
      <c r="X83" s="166">
        <f>R83*U83</f>
        <v>60</v>
      </c>
      <c r="Y83" s="166">
        <f>S83*V83</f>
        <v>60</v>
      </c>
      <c r="Z83" s="166"/>
      <c r="AA83" s="166">
        <f>O83*R83*U83</f>
        <v>300</v>
      </c>
      <c r="AB83" s="166">
        <f>P83*S83*V83</f>
        <v>300</v>
      </c>
      <c r="AC83" s="359" t="s">
        <v>459</v>
      </c>
      <c r="AD83" s="314" t="s">
        <v>295</v>
      </c>
      <c r="AE83" s="302" t="s">
        <v>154</v>
      </c>
      <c r="AF83" s="238" t="s">
        <v>296</v>
      </c>
      <c r="AG83" s="82">
        <f t="shared" si="38"/>
        <v>10660</v>
      </c>
      <c r="AH83" s="79">
        <v>8360</v>
      </c>
      <c r="AI83" s="79"/>
      <c r="AJ83" s="79">
        <v>1500</v>
      </c>
      <c r="AK83" s="79">
        <v>800</v>
      </c>
      <c r="AL83" s="115"/>
      <c r="AM83" s="52"/>
      <c r="AN83" s="79"/>
      <c r="AO83" s="79"/>
      <c r="AP83" s="79"/>
      <c r="AQ83" s="54"/>
      <c r="AR83" s="93"/>
      <c r="AS83" s="105" t="s">
        <v>174</v>
      </c>
    </row>
    <row r="84" spans="1:45" ht="16.5" customHeight="1" x14ac:dyDescent="0.3">
      <c r="A84" s="17"/>
      <c r="B84" s="18"/>
      <c r="C84" s="502" t="s">
        <v>297</v>
      </c>
      <c r="D84" s="503"/>
      <c r="E84" s="503"/>
      <c r="F84" s="503"/>
      <c r="G84" s="504"/>
      <c r="H84" s="382"/>
      <c r="I84" s="382"/>
      <c r="J84" s="382"/>
      <c r="K84" s="382"/>
      <c r="L84" s="166">
        <f>SUM(L85:L86)</f>
        <v>2</v>
      </c>
      <c r="M84" s="166">
        <f t="shared" ref="M84:AB84" si="43">SUM(M85:M86)</f>
        <v>2</v>
      </c>
      <c r="N84" s="166"/>
      <c r="O84" s="166">
        <f t="shared" si="43"/>
        <v>8</v>
      </c>
      <c r="P84" s="166">
        <f t="shared" si="43"/>
        <v>8</v>
      </c>
      <c r="Q84" s="166"/>
      <c r="R84" s="166">
        <f t="shared" si="43"/>
        <v>70</v>
      </c>
      <c r="S84" s="166">
        <f t="shared" si="43"/>
        <v>70</v>
      </c>
      <c r="T84" s="166"/>
      <c r="U84" s="166">
        <f t="shared" si="43"/>
        <v>5</v>
      </c>
      <c r="V84" s="166">
        <f t="shared" si="43"/>
        <v>5</v>
      </c>
      <c r="W84" s="166"/>
      <c r="X84" s="166">
        <f t="shared" si="43"/>
        <v>180</v>
      </c>
      <c r="Y84" s="166">
        <f t="shared" si="43"/>
        <v>180</v>
      </c>
      <c r="Z84" s="166"/>
      <c r="AA84" s="166">
        <f t="shared" si="43"/>
        <v>780</v>
      </c>
      <c r="AB84" s="166">
        <f t="shared" si="43"/>
        <v>780</v>
      </c>
      <c r="AC84" s="359"/>
      <c r="AD84" s="507">
        <f>SUM(AD86:AD97)</f>
        <v>0</v>
      </c>
      <c r="AE84" s="293"/>
      <c r="AF84" s="242"/>
      <c r="AG84" s="85">
        <f>SUM(AH84:AK84)</f>
        <v>88563</v>
      </c>
      <c r="AH84" s="76">
        <f>SUM(AH86:AH97)</f>
        <v>60851</v>
      </c>
      <c r="AI84" s="76">
        <f>SUM(AI86:AI97)</f>
        <v>8640</v>
      </c>
      <c r="AJ84" s="76">
        <f>SUM(AJ86:AJ97)</f>
        <v>10900</v>
      </c>
      <c r="AK84" s="76">
        <f>SUM(AK86:AK97)</f>
        <v>8172</v>
      </c>
      <c r="AL84" s="118">
        <f>SUM(AL86:AL97)</f>
        <v>0</v>
      </c>
      <c r="AM84" s="59"/>
      <c r="AN84" s="76"/>
      <c r="AO84" s="76"/>
      <c r="AP84" s="76"/>
      <c r="AQ84" s="60"/>
      <c r="AR84" s="96"/>
    </row>
    <row r="85" spans="1:45" ht="21.75" customHeight="1" x14ac:dyDescent="0.3">
      <c r="A85" s="22"/>
      <c r="B85" s="13"/>
      <c r="C85" s="508"/>
      <c r="D85" s="509"/>
      <c r="E85" s="509" t="s">
        <v>298</v>
      </c>
      <c r="F85" s="509"/>
      <c r="G85" s="196" t="s">
        <v>299</v>
      </c>
      <c r="H85" s="382" t="s">
        <v>107</v>
      </c>
      <c r="I85" s="382"/>
      <c r="J85" s="382" t="s">
        <v>108</v>
      </c>
      <c r="K85" s="382"/>
      <c r="L85" s="166">
        <v>1</v>
      </c>
      <c r="M85" s="166">
        <v>1</v>
      </c>
      <c r="N85" s="166"/>
      <c r="O85" s="166">
        <v>5</v>
      </c>
      <c r="P85" s="166">
        <v>5</v>
      </c>
      <c r="Q85" s="166"/>
      <c r="R85" s="166">
        <v>40</v>
      </c>
      <c r="S85" s="166">
        <v>40</v>
      </c>
      <c r="T85" s="166"/>
      <c r="U85" s="166">
        <v>3</v>
      </c>
      <c r="V85" s="166">
        <v>3</v>
      </c>
      <c r="W85" s="166"/>
      <c r="X85" s="166">
        <f>R85*U85</f>
        <v>120</v>
      </c>
      <c r="Y85" s="166">
        <f>S85*V85</f>
        <v>120</v>
      </c>
      <c r="Z85" s="166"/>
      <c r="AA85" s="166">
        <f>O85*R85*U85</f>
        <v>600</v>
      </c>
      <c r="AB85" s="166">
        <f>P85*S85*V85</f>
        <v>600</v>
      </c>
      <c r="AC85" s="359"/>
      <c r="AD85" s="510" t="s">
        <v>300</v>
      </c>
      <c r="AE85" s="303" t="s">
        <v>154</v>
      </c>
      <c r="AF85" s="250" t="s">
        <v>301</v>
      </c>
      <c r="AG85" s="82">
        <f>SUM(AH85:AK85)</f>
        <v>8586</v>
      </c>
      <c r="AH85" s="78">
        <v>5346</v>
      </c>
      <c r="AI85" s="78"/>
      <c r="AJ85" s="78">
        <v>1440</v>
      </c>
      <c r="AK85" s="78">
        <v>1800</v>
      </c>
      <c r="AL85" s="114"/>
      <c r="AM85" s="52"/>
      <c r="AN85" s="79"/>
      <c r="AO85" s="78"/>
      <c r="AP85" s="78"/>
      <c r="AQ85" s="53"/>
      <c r="AR85" s="92"/>
      <c r="AS85" s="68" t="s">
        <v>174</v>
      </c>
    </row>
    <row r="86" spans="1:45" ht="54" customHeight="1" x14ac:dyDescent="0.3">
      <c r="A86" s="17"/>
      <c r="B86" s="40"/>
      <c r="C86" s="394"/>
      <c r="D86" s="11"/>
      <c r="E86" s="30" t="s">
        <v>302</v>
      </c>
      <c r="F86" s="11"/>
      <c r="G86" s="69" t="s">
        <v>303</v>
      </c>
      <c r="H86" s="70" t="s">
        <v>4</v>
      </c>
      <c r="I86" s="70" t="s">
        <v>437</v>
      </c>
      <c r="J86" s="70" t="s">
        <v>3</v>
      </c>
      <c r="K86" s="70"/>
      <c r="L86" s="110">
        <v>1</v>
      </c>
      <c r="M86" s="110">
        <v>1</v>
      </c>
      <c r="N86" s="110"/>
      <c r="O86" s="110">
        <v>3</v>
      </c>
      <c r="P86" s="110">
        <v>3</v>
      </c>
      <c r="Q86" s="110"/>
      <c r="R86" s="110">
        <v>30</v>
      </c>
      <c r="S86" s="110">
        <v>30</v>
      </c>
      <c r="T86" s="110"/>
      <c r="U86" s="110">
        <v>2</v>
      </c>
      <c r="V86" s="110">
        <v>2</v>
      </c>
      <c r="W86" s="110"/>
      <c r="X86" s="110">
        <f>R86*U86</f>
        <v>60</v>
      </c>
      <c r="Y86" s="110">
        <f>S86*V86</f>
        <v>60</v>
      </c>
      <c r="Z86" s="110"/>
      <c r="AA86" s="110">
        <f>O86*R86*U86</f>
        <v>180</v>
      </c>
      <c r="AB86" s="110">
        <f>P86*S86*V86</f>
        <v>180</v>
      </c>
      <c r="AC86" s="351" t="s">
        <v>460</v>
      </c>
      <c r="AD86" s="245" t="s">
        <v>304</v>
      </c>
      <c r="AE86" s="296" t="s">
        <v>154</v>
      </c>
      <c r="AF86" s="245" t="s">
        <v>305</v>
      </c>
      <c r="AG86" s="82">
        <f t="shared" si="38"/>
        <v>5867</v>
      </c>
      <c r="AH86" s="78">
        <v>4223</v>
      </c>
      <c r="AI86" s="78"/>
      <c r="AJ86" s="78">
        <v>1104</v>
      </c>
      <c r="AK86" s="78">
        <v>540</v>
      </c>
      <c r="AL86" s="114"/>
      <c r="AM86" s="52"/>
      <c r="AN86" s="78"/>
      <c r="AO86" s="78"/>
      <c r="AP86" s="78"/>
      <c r="AQ86" s="53"/>
      <c r="AR86" s="92"/>
      <c r="AS86" s="68" t="s">
        <v>174</v>
      </c>
    </row>
    <row r="87" spans="1:45" ht="16.5" customHeight="1" x14ac:dyDescent="0.3">
      <c r="A87" s="17"/>
      <c r="B87" s="692" t="s">
        <v>484</v>
      </c>
      <c r="C87" s="693"/>
      <c r="D87" s="693"/>
      <c r="E87" s="693"/>
      <c r="F87" s="693"/>
      <c r="G87" s="694"/>
      <c r="H87" s="528"/>
      <c r="I87" s="528"/>
      <c r="J87" s="528"/>
      <c r="K87" s="528"/>
      <c r="L87" s="529">
        <f t="shared" ref="L87:Y87" si="44">SUM(L88:L94)</f>
        <v>2</v>
      </c>
      <c r="M87" s="529">
        <f t="shared" si="44"/>
        <v>2</v>
      </c>
      <c r="N87" s="529"/>
      <c r="O87" s="529">
        <f t="shared" si="44"/>
        <v>0</v>
      </c>
      <c r="P87" s="529">
        <f t="shared" si="44"/>
        <v>0</v>
      </c>
      <c r="Q87" s="529"/>
      <c r="R87" s="529">
        <v>0</v>
      </c>
      <c r="S87" s="529">
        <v>0</v>
      </c>
      <c r="T87" s="529"/>
      <c r="U87" s="529">
        <f t="shared" si="44"/>
        <v>2</v>
      </c>
      <c r="V87" s="529">
        <f t="shared" si="44"/>
        <v>2</v>
      </c>
      <c r="W87" s="529"/>
      <c r="X87" s="529">
        <f t="shared" si="44"/>
        <v>20</v>
      </c>
      <c r="Y87" s="529">
        <f t="shared" si="44"/>
        <v>20</v>
      </c>
      <c r="Z87" s="529"/>
      <c r="AA87" s="529">
        <f>SUM(AA88:AA94)</f>
        <v>240</v>
      </c>
      <c r="AB87" s="529">
        <f>SUM(AB88:AB94)</f>
        <v>240</v>
      </c>
      <c r="AC87" s="530"/>
      <c r="AD87" s="523"/>
      <c r="AE87" s="291"/>
      <c r="AF87" s="241"/>
      <c r="AG87" s="85">
        <f t="shared" si="38"/>
        <v>20878</v>
      </c>
      <c r="AH87" s="76">
        <f>SUM(AH88:AH94)</f>
        <v>14870</v>
      </c>
      <c r="AI87" s="76">
        <f>SUM(AI88:AI94)</f>
        <v>4320</v>
      </c>
      <c r="AJ87" s="76">
        <f>SUM(AJ88:AJ94)</f>
        <v>968</v>
      </c>
      <c r="AK87" s="76">
        <f>SUM(AK88:AK94)</f>
        <v>720</v>
      </c>
      <c r="AL87" s="118">
        <f>SUM(AL88:AL94)</f>
        <v>0</v>
      </c>
      <c r="AM87" s="59"/>
      <c r="AN87" s="76"/>
      <c r="AO87" s="76"/>
      <c r="AP87" s="76"/>
      <c r="AQ87" s="60"/>
      <c r="AR87" s="96"/>
    </row>
    <row r="88" spans="1:45" ht="18.75" customHeight="1" x14ac:dyDescent="0.3">
      <c r="A88" s="19"/>
      <c r="B88" s="27"/>
      <c r="C88" s="12"/>
      <c r="D88" s="38"/>
      <c r="E88" s="38" t="s">
        <v>306</v>
      </c>
      <c r="F88" s="38"/>
      <c r="G88" s="34" t="s">
        <v>307</v>
      </c>
      <c r="H88" s="35" t="s">
        <v>6</v>
      </c>
      <c r="I88" s="35" t="s">
        <v>438</v>
      </c>
      <c r="J88" s="35" t="s">
        <v>5</v>
      </c>
      <c r="K88" s="35"/>
      <c r="L88" s="166" t="s">
        <v>415</v>
      </c>
      <c r="M88" s="166">
        <v>1</v>
      </c>
      <c r="N88" s="166"/>
      <c r="O88" s="166" t="s">
        <v>414</v>
      </c>
      <c r="P88" s="166" t="s">
        <v>414</v>
      </c>
      <c r="Q88" s="166"/>
      <c r="R88" s="166">
        <v>10</v>
      </c>
      <c r="S88" s="166">
        <v>10</v>
      </c>
      <c r="T88" s="166"/>
      <c r="U88" s="166">
        <v>1</v>
      </c>
      <c r="V88" s="166">
        <v>1</v>
      </c>
      <c r="W88" s="166"/>
      <c r="X88" s="166">
        <v>10</v>
      </c>
      <c r="Y88" s="166">
        <f t="shared" ref="Y88:Y94" si="45">S88*V88</f>
        <v>10</v>
      </c>
      <c r="Z88" s="166"/>
      <c r="AA88" s="166">
        <v>120</v>
      </c>
      <c r="AB88" s="166">
        <v>120</v>
      </c>
      <c r="AC88" s="395"/>
      <c r="AD88" s="695" t="s">
        <v>308</v>
      </c>
      <c r="AE88" s="703"/>
      <c r="AF88" s="251"/>
      <c r="AG88" s="82">
        <f t="shared" si="38"/>
        <v>0</v>
      </c>
      <c r="AH88" s="78"/>
      <c r="AI88" s="78"/>
      <c r="AJ88" s="78"/>
      <c r="AK88" s="78"/>
      <c r="AL88" s="114"/>
      <c r="AM88" s="52"/>
      <c r="AN88" s="78"/>
      <c r="AO88" s="78"/>
      <c r="AP88" s="78"/>
      <c r="AQ88" s="53"/>
      <c r="AR88" s="92"/>
    </row>
    <row r="89" spans="1:45" ht="18.75" customHeight="1" x14ac:dyDescent="0.3">
      <c r="A89" s="19"/>
      <c r="B89" s="27"/>
      <c r="C89" s="12"/>
      <c r="D89" s="38"/>
      <c r="E89" s="38" t="s">
        <v>309</v>
      </c>
      <c r="F89" s="38"/>
      <c r="G89" s="34" t="s">
        <v>418</v>
      </c>
      <c r="H89" s="34" t="s">
        <v>6</v>
      </c>
      <c r="I89" s="34" t="s">
        <v>439</v>
      </c>
      <c r="J89" s="35" t="s">
        <v>5</v>
      </c>
      <c r="K89" s="35"/>
      <c r="L89" s="166" t="s">
        <v>415</v>
      </c>
      <c r="M89" s="166">
        <v>1</v>
      </c>
      <c r="N89" s="166"/>
      <c r="O89" s="166" t="s">
        <v>8</v>
      </c>
      <c r="P89" s="166" t="s">
        <v>8</v>
      </c>
      <c r="Q89" s="166"/>
      <c r="R89" s="166">
        <v>10</v>
      </c>
      <c r="S89" s="166">
        <v>10</v>
      </c>
      <c r="T89" s="166"/>
      <c r="U89" s="166">
        <v>1</v>
      </c>
      <c r="V89" s="166">
        <v>1</v>
      </c>
      <c r="W89" s="166"/>
      <c r="X89" s="166">
        <v>10</v>
      </c>
      <c r="Y89" s="166">
        <f t="shared" si="45"/>
        <v>10</v>
      </c>
      <c r="Z89" s="166"/>
      <c r="AA89" s="166">
        <v>120</v>
      </c>
      <c r="AB89" s="166">
        <v>120</v>
      </c>
      <c r="AC89" s="395"/>
      <c r="AD89" s="696"/>
      <c r="AE89" s="704"/>
      <c r="AF89" s="252"/>
      <c r="AG89" s="82">
        <f t="shared" si="38"/>
        <v>0</v>
      </c>
      <c r="AH89" s="78"/>
      <c r="AI89" s="78"/>
      <c r="AJ89" s="78"/>
      <c r="AK89" s="78"/>
      <c r="AL89" s="114"/>
      <c r="AM89" s="52"/>
      <c r="AN89" s="78"/>
      <c r="AO89" s="78"/>
      <c r="AP89" s="78"/>
      <c r="AQ89" s="53"/>
      <c r="AR89" s="92"/>
    </row>
    <row r="90" spans="1:45" ht="41.25" customHeight="1" x14ac:dyDescent="0.3">
      <c r="A90" s="19"/>
      <c r="B90" s="27"/>
      <c r="C90" s="12"/>
      <c r="D90" s="38"/>
      <c r="E90" s="38" t="s">
        <v>310</v>
      </c>
      <c r="F90" s="38"/>
      <c r="G90" s="34" t="s">
        <v>36</v>
      </c>
      <c r="H90" s="35" t="s">
        <v>6</v>
      </c>
      <c r="I90" s="35" t="s">
        <v>440</v>
      </c>
      <c r="J90" s="35" t="s">
        <v>5</v>
      </c>
      <c r="K90" s="35"/>
      <c r="L90" s="166"/>
      <c r="M90" s="166"/>
      <c r="N90" s="166"/>
      <c r="O90" s="166" t="s">
        <v>8</v>
      </c>
      <c r="P90" s="166" t="s">
        <v>8</v>
      </c>
      <c r="Q90" s="166"/>
      <c r="R90" s="166">
        <v>10</v>
      </c>
      <c r="S90" s="166">
        <v>10</v>
      </c>
      <c r="T90" s="166"/>
      <c r="U90" s="166"/>
      <c r="V90" s="166"/>
      <c r="W90" s="166"/>
      <c r="X90" s="166">
        <f>R90*U90</f>
        <v>0</v>
      </c>
      <c r="Y90" s="166">
        <f t="shared" si="45"/>
        <v>0</v>
      </c>
      <c r="Z90" s="166"/>
      <c r="AA90" s="166"/>
      <c r="AB90" s="166" t="s">
        <v>109</v>
      </c>
      <c r="AC90" s="395" t="s">
        <v>461</v>
      </c>
      <c r="AD90" s="696"/>
      <c r="AE90" s="704"/>
      <c r="AF90" s="252"/>
      <c r="AG90" s="82">
        <f t="shared" si="38"/>
        <v>0</v>
      </c>
      <c r="AH90" s="78"/>
      <c r="AI90" s="78"/>
      <c r="AJ90" s="78"/>
      <c r="AK90" s="78"/>
      <c r="AL90" s="114"/>
      <c r="AM90" s="52"/>
      <c r="AN90" s="78"/>
      <c r="AO90" s="78"/>
      <c r="AP90" s="78"/>
      <c r="AQ90" s="53"/>
      <c r="AR90" s="92"/>
    </row>
    <row r="91" spans="1:45" ht="28.5" customHeight="1" x14ac:dyDescent="0.3">
      <c r="A91" s="19"/>
      <c r="B91" s="27"/>
      <c r="C91" s="12"/>
      <c r="D91" s="38"/>
      <c r="E91" s="38" t="s">
        <v>311</v>
      </c>
      <c r="F91" s="38"/>
      <c r="G91" s="69" t="s">
        <v>11</v>
      </c>
      <c r="H91" s="70" t="s">
        <v>6</v>
      </c>
      <c r="I91" s="70" t="s">
        <v>441</v>
      </c>
      <c r="J91" s="70" t="s">
        <v>5</v>
      </c>
      <c r="K91" s="70"/>
      <c r="L91" s="166"/>
      <c r="M91" s="166"/>
      <c r="N91" s="166"/>
      <c r="O91" s="166" t="s">
        <v>8</v>
      </c>
      <c r="P91" s="166" t="s">
        <v>8</v>
      </c>
      <c r="Q91" s="166"/>
      <c r="R91" s="166">
        <v>10</v>
      </c>
      <c r="S91" s="166">
        <v>10</v>
      </c>
      <c r="T91" s="166"/>
      <c r="U91" s="166"/>
      <c r="V91" s="166"/>
      <c r="W91" s="166"/>
      <c r="X91" s="166">
        <f>R91*U91</f>
        <v>0</v>
      </c>
      <c r="Y91" s="166">
        <f t="shared" si="45"/>
        <v>0</v>
      </c>
      <c r="Z91" s="166"/>
      <c r="AA91" s="166"/>
      <c r="AB91" s="166" t="s">
        <v>109</v>
      </c>
      <c r="AC91" s="395"/>
      <c r="AD91" s="696"/>
      <c r="AE91" s="704"/>
      <c r="AF91" s="252"/>
      <c r="AG91" s="82">
        <f t="shared" si="38"/>
        <v>0</v>
      </c>
      <c r="AH91" s="78"/>
      <c r="AI91" s="78"/>
      <c r="AJ91" s="78"/>
      <c r="AK91" s="78"/>
      <c r="AL91" s="114"/>
      <c r="AM91" s="52"/>
      <c r="AN91" s="78"/>
      <c r="AO91" s="78"/>
      <c r="AP91" s="78"/>
      <c r="AQ91" s="53"/>
      <c r="AR91" s="92"/>
    </row>
    <row r="92" spans="1:45" ht="21.75" customHeight="1" x14ac:dyDescent="0.3">
      <c r="A92" s="19"/>
      <c r="B92" s="27"/>
      <c r="C92" s="12"/>
      <c r="D92" s="38"/>
      <c r="E92" s="38" t="s">
        <v>312</v>
      </c>
      <c r="F92" s="38"/>
      <c r="G92" s="34" t="s">
        <v>417</v>
      </c>
      <c r="H92" s="35" t="s">
        <v>6</v>
      </c>
      <c r="I92" s="35" t="s">
        <v>440</v>
      </c>
      <c r="J92" s="35" t="s">
        <v>5</v>
      </c>
      <c r="K92" s="35"/>
      <c r="L92" s="166">
        <v>1</v>
      </c>
      <c r="M92" s="166" t="s">
        <v>109</v>
      </c>
      <c r="N92" s="166"/>
      <c r="O92" s="166" t="s">
        <v>8</v>
      </c>
      <c r="P92" s="166" t="s">
        <v>8</v>
      </c>
      <c r="Q92" s="166"/>
      <c r="R92" s="166">
        <v>10</v>
      </c>
      <c r="S92" s="166">
        <v>10</v>
      </c>
      <c r="T92" s="166"/>
      <c r="U92" s="166"/>
      <c r="V92" s="166">
        <v>0</v>
      </c>
      <c r="W92" s="166"/>
      <c r="X92" s="166">
        <f>R92*U92</f>
        <v>0</v>
      </c>
      <c r="Y92" s="166">
        <f t="shared" si="45"/>
        <v>0</v>
      </c>
      <c r="Z92" s="166"/>
      <c r="AA92" s="166">
        <v>0</v>
      </c>
      <c r="AB92" s="166" t="s">
        <v>109</v>
      </c>
      <c r="AC92" s="395"/>
      <c r="AD92" s="696"/>
      <c r="AE92" s="704"/>
      <c r="AF92" s="252"/>
      <c r="AG92" s="82">
        <f t="shared" si="38"/>
        <v>10439</v>
      </c>
      <c r="AH92" s="78">
        <v>7435</v>
      </c>
      <c r="AI92" s="78">
        <v>2160</v>
      </c>
      <c r="AJ92" s="78">
        <v>484</v>
      </c>
      <c r="AK92" s="78">
        <v>360</v>
      </c>
      <c r="AL92" s="114"/>
      <c r="AM92" s="52"/>
      <c r="AN92" s="78"/>
      <c r="AO92" s="78"/>
      <c r="AP92" s="78"/>
      <c r="AQ92" s="53"/>
      <c r="AR92" s="92" t="s">
        <v>313</v>
      </c>
      <c r="AS92" s="68" t="s">
        <v>148</v>
      </c>
    </row>
    <row r="93" spans="1:45" ht="48.75" customHeight="1" x14ac:dyDescent="0.3">
      <c r="A93" s="15"/>
      <c r="B93" s="27"/>
      <c r="C93" s="12"/>
      <c r="D93" s="38"/>
      <c r="E93" s="38" t="s">
        <v>314</v>
      </c>
      <c r="F93" s="38"/>
      <c r="G93" s="69" t="s">
        <v>10</v>
      </c>
      <c r="H93" s="70" t="s">
        <v>6</v>
      </c>
      <c r="I93" s="70" t="s">
        <v>442</v>
      </c>
      <c r="J93" s="70" t="s">
        <v>5</v>
      </c>
      <c r="K93" s="70"/>
      <c r="L93" s="166"/>
      <c r="M93" s="166"/>
      <c r="N93" s="166"/>
      <c r="O93" s="166" t="s">
        <v>8</v>
      </c>
      <c r="P93" s="166" t="s">
        <v>8</v>
      </c>
      <c r="Q93" s="166"/>
      <c r="R93" s="166">
        <v>10</v>
      </c>
      <c r="S93" s="166">
        <v>10</v>
      </c>
      <c r="T93" s="166"/>
      <c r="U93" s="166"/>
      <c r="V93" s="166"/>
      <c r="W93" s="166"/>
      <c r="X93" s="166">
        <f>R93*U93</f>
        <v>0</v>
      </c>
      <c r="Y93" s="166">
        <f t="shared" si="45"/>
        <v>0</v>
      </c>
      <c r="Z93" s="166"/>
      <c r="AA93" s="166"/>
      <c r="AB93" s="166" t="s">
        <v>109</v>
      </c>
      <c r="AC93" s="395" t="s">
        <v>462</v>
      </c>
      <c r="AD93" s="696"/>
      <c r="AE93" s="704"/>
      <c r="AF93" s="252"/>
      <c r="AG93" s="82">
        <f t="shared" si="38"/>
        <v>0</v>
      </c>
      <c r="AH93" s="78"/>
      <c r="AI93" s="78"/>
      <c r="AJ93" s="78"/>
      <c r="AK93" s="78"/>
      <c r="AL93" s="114"/>
      <c r="AM93" s="52"/>
      <c r="AN93" s="78"/>
      <c r="AO93" s="78"/>
      <c r="AP93" s="78"/>
      <c r="AQ93" s="53"/>
      <c r="AR93" s="92"/>
    </row>
    <row r="94" spans="1:45" ht="39.75" customHeight="1" x14ac:dyDescent="0.3">
      <c r="A94" s="19"/>
      <c r="B94" s="40"/>
      <c r="C94" s="373"/>
      <c r="D94" s="11"/>
      <c r="E94" s="38" t="s">
        <v>315</v>
      </c>
      <c r="F94" s="11"/>
      <c r="G94" s="34" t="s">
        <v>419</v>
      </c>
      <c r="H94" s="35" t="s">
        <v>6</v>
      </c>
      <c r="I94" s="35" t="s">
        <v>443</v>
      </c>
      <c r="J94" s="35" t="s">
        <v>5</v>
      </c>
      <c r="K94" s="35"/>
      <c r="L94" s="166">
        <v>1</v>
      </c>
      <c r="M94" s="166" t="s">
        <v>109</v>
      </c>
      <c r="N94" s="166"/>
      <c r="O94" s="166" t="s">
        <v>8</v>
      </c>
      <c r="P94" s="166" t="s">
        <v>8</v>
      </c>
      <c r="Q94" s="166"/>
      <c r="R94" s="166">
        <v>10</v>
      </c>
      <c r="S94" s="166">
        <v>10</v>
      </c>
      <c r="T94" s="166"/>
      <c r="U94" s="166"/>
      <c r="V94" s="166">
        <v>0</v>
      </c>
      <c r="W94" s="166"/>
      <c r="X94" s="166">
        <f>R94*U94</f>
        <v>0</v>
      </c>
      <c r="Y94" s="166">
        <f t="shared" si="45"/>
        <v>0</v>
      </c>
      <c r="Z94" s="166"/>
      <c r="AA94" s="166">
        <v>0</v>
      </c>
      <c r="AB94" s="166" t="s">
        <v>109</v>
      </c>
      <c r="AC94" s="395" t="s">
        <v>463</v>
      </c>
      <c r="AD94" s="697"/>
      <c r="AE94" s="705"/>
      <c r="AF94" s="253"/>
      <c r="AG94" s="82">
        <f t="shared" si="38"/>
        <v>10439</v>
      </c>
      <c r="AH94" s="78">
        <v>7435</v>
      </c>
      <c r="AI94" s="78">
        <v>2160</v>
      </c>
      <c r="AJ94" s="78">
        <v>484</v>
      </c>
      <c r="AK94" s="78">
        <v>360</v>
      </c>
      <c r="AL94" s="114"/>
      <c r="AM94" s="52"/>
      <c r="AN94" s="78"/>
      <c r="AO94" s="78"/>
      <c r="AP94" s="78"/>
      <c r="AQ94" s="53"/>
      <c r="AR94" s="92"/>
      <c r="AS94" s="68" t="s">
        <v>148</v>
      </c>
    </row>
    <row r="95" spans="1:45" ht="18.75" customHeight="1" x14ac:dyDescent="0.3">
      <c r="A95" s="22"/>
      <c r="B95" s="524" t="s">
        <v>316</v>
      </c>
      <c r="C95" s="531"/>
      <c r="D95" s="531"/>
      <c r="E95" s="531"/>
      <c r="F95" s="531"/>
      <c r="G95" s="532"/>
      <c r="H95" s="528"/>
      <c r="I95" s="528"/>
      <c r="J95" s="528"/>
      <c r="K95" s="528"/>
      <c r="L95" s="529">
        <f>SUM(L96:L98)</f>
        <v>3</v>
      </c>
      <c r="M95" s="529">
        <f t="shared" ref="M95:AB95" si="46">SUM(M96:M98)</f>
        <v>3</v>
      </c>
      <c r="N95" s="529"/>
      <c r="O95" s="529">
        <f t="shared" si="46"/>
        <v>12</v>
      </c>
      <c r="P95" s="529">
        <f t="shared" si="46"/>
        <v>11</v>
      </c>
      <c r="Q95" s="529"/>
      <c r="R95" s="529">
        <f t="shared" si="46"/>
        <v>110</v>
      </c>
      <c r="S95" s="529">
        <f t="shared" si="46"/>
        <v>110</v>
      </c>
      <c r="T95" s="529"/>
      <c r="U95" s="529">
        <f t="shared" si="46"/>
        <v>8</v>
      </c>
      <c r="V95" s="529">
        <f t="shared" si="46"/>
        <v>8</v>
      </c>
      <c r="W95" s="529"/>
      <c r="X95" s="529">
        <f t="shared" si="46"/>
        <v>310</v>
      </c>
      <c r="Y95" s="529">
        <f t="shared" si="46"/>
        <v>310</v>
      </c>
      <c r="Z95" s="529"/>
      <c r="AA95" s="529">
        <f t="shared" si="46"/>
        <v>1150</v>
      </c>
      <c r="AB95" s="529">
        <f t="shared" si="46"/>
        <v>990</v>
      </c>
      <c r="AC95" s="533"/>
      <c r="AD95" s="534"/>
      <c r="AE95" s="304"/>
      <c r="AF95" s="254"/>
      <c r="AG95" s="83">
        <f t="shared" si="38"/>
        <v>20470</v>
      </c>
      <c r="AH95" s="77">
        <f>SUM(AH96:AH97)</f>
        <v>13444</v>
      </c>
      <c r="AI95" s="77">
        <f>SUM(AI96:AI97)</f>
        <v>0</v>
      </c>
      <c r="AJ95" s="77">
        <f>SUM(AJ96:AJ97)</f>
        <v>3930</v>
      </c>
      <c r="AK95" s="77">
        <f>SUM(AK96:AK97)</f>
        <v>3096</v>
      </c>
      <c r="AL95" s="120">
        <f>SUM(AL96:AL97)</f>
        <v>0</v>
      </c>
      <c r="AM95" s="55"/>
      <c r="AN95" s="77"/>
      <c r="AO95" s="77"/>
      <c r="AP95" s="77"/>
      <c r="AQ95" s="62"/>
      <c r="AR95" s="100"/>
    </row>
    <row r="96" spans="1:45" ht="31.15" customHeight="1" x14ac:dyDescent="0.3">
      <c r="A96" s="22"/>
      <c r="B96" s="13"/>
      <c r="C96" s="13"/>
      <c r="D96" s="30"/>
      <c r="E96" s="30" t="s">
        <v>317</v>
      </c>
      <c r="F96" s="30"/>
      <c r="G96" s="34" t="s">
        <v>38</v>
      </c>
      <c r="H96" s="35" t="s">
        <v>2</v>
      </c>
      <c r="I96" s="35"/>
      <c r="J96" s="35" t="s">
        <v>108</v>
      </c>
      <c r="K96" s="35"/>
      <c r="L96" s="110">
        <v>1</v>
      </c>
      <c r="M96" s="110">
        <v>1</v>
      </c>
      <c r="N96" s="110"/>
      <c r="O96" s="110">
        <v>4</v>
      </c>
      <c r="P96" s="110">
        <v>3</v>
      </c>
      <c r="Q96" s="110"/>
      <c r="R96" s="110">
        <v>40</v>
      </c>
      <c r="S96" s="110">
        <v>40</v>
      </c>
      <c r="T96" s="110"/>
      <c r="U96" s="110">
        <v>4</v>
      </c>
      <c r="V96" s="110">
        <v>4</v>
      </c>
      <c r="W96" s="110"/>
      <c r="X96" s="110">
        <f t="shared" ref="X96:Y98" si="47">R96*U96</f>
        <v>160</v>
      </c>
      <c r="Y96" s="110">
        <f t="shared" si="47"/>
        <v>160</v>
      </c>
      <c r="Z96" s="110"/>
      <c r="AA96" s="110">
        <f t="shared" ref="AA96:AB98" si="48">O96*R96*U96</f>
        <v>640</v>
      </c>
      <c r="AB96" s="110">
        <f t="shared" si="48"/>
        <v>480</v>
      </c>
      <c r="AC96" s="351"/>
      <c r="AD96" s="250" t="s">
        <v>318</v>
      </c>
      <c r="AE96" s="303" t="s">
        <v>154</v>
      </c>
      <c r="AF96" s="255" t="s">
        <v>319</v>
      </c>
      <c r="AG96" s="82">
        <f t="shared" si="38"/>
        <v>10894</v>
      </c>
      <c r="AH96" s="79">
        <v>8044</v>
      </c>
      <c r="AI96" s="78"/>
      <c r="AJ96" s="78">
        <v>1050</v>
      </c>
      <c r="AK96" s="78">
        <v>1800</v>
      </c>
      <c r="AL96" s="114"/>
      <c r="AM96" s="52"/>
      <c r="AN96" s="78"/>
      <c r="AO96" s="78"/>
      <c r="AP96" s="78"/>
      <c r="AQ96" s="53"/>
      <c r="AR96" s="92"/>
      <c r="AS96" s="68" t="s">
        <v>174</v>
      </c>
    </row>
    <row r="97" spans="1:45" ht="28.5" customHeight="1" x14ac:dyDescent="0.3">
      <c r="A97" s="22"/>
      <c r="B97" s="13"/>
      <c r="C97" s="13"/>
      <c r="D97" s="30"/>
      <c r="E97" s="30" t="s">
        <v>320</v>
      </c>
      <c r="F97" s="31"/>
      <c r="G97" s="34" t="s">
        <v>39</v>
      </c>
      <c r="H97" s="35" t="s">
        <v>107</v>
      </c>
      <c r="I97" s="35"/>
      <c r="J97" s="35" t="s">
        <v>108</v>
      </c>
      <c r="K97" s="35"/>
      <c r="L97" s="110">
        <v>1</v>
      </c>
      <c r="M97" s="110">
        <v>1</v>
      </c>
      <c r="N97" s="110"/>
      <c r="O97" s="110">
        <v>3</v>
      </c>
      <c r="P97" s="110">
        <v>3</v>
      </c>
      <c r="Q97" s="110"/>
      <c r="R97" s="110">
        <v>40</v>
      </c>
      <c r="S97" s="110">
        <v>40</v>
      </c>
      <c r="T97" s="110"/>
      <c r="U97" s="110">
        <v>3</v>
      </c>
      <c r="V97" s="110">
        <v>3</v>
      </c>
      <c r="W97" s="110"/>
      <c r="X97" s="110">
        <f t="shared" si="47"/>
        <v>120</v>
      </c>
      <c r="Y97" s="110">
        <f t="shared" si="47"/>
        <v>120</v>
      </c>
      <c r="Z97" s="110"/>
      <c r="AA97" s="110">
        <f t="shared" si="48"/>
        <v>360</v>
      </c>
      <c r="AB97" s="110">
        <f t="shared" si="48"/>
        <v>360</v>
      </c>
      <c r="AC97" s="351" t="s">
        <v>464</v>
      </c>
      <c r="AD97" s="250" t="s">
        <v>136</v>
      </c>
      <c r="AE97" s="303"/>
      <c r="AF97" s="255" t="s">
        <v>321</v>
      </c>
      <c r="AG97" s="82">
        <f t="shared" ref="AG97:AG103" si="49">SUM(AH97:AK97)</f>
        <v>9576</v>
      </c>
      <c r="AH97" s="78">
        <v>5400</v>
      </c>
      <c r="AI97" s="78"/>
      <c r="AJ97" s="78">
        <v>2880</v>
      </c>
      <c r="AK97" s="78">
        <v>1296</v>
      </c>
      <c r="AL97" s="114"/>
      <c r="AM97" s="52"/>
      <c r="AN97" s="78"/>
      <c r="AO97" s="78"/>
      <c r="AP97" s="78"/>
      <c r="AQ97" s="53"/>
      <c r="AR97" s="92"/>
      <c r="AS97" s="68" t="s">
        <v>322</v>
      </c>
    </row>
    <row r="98" spans="1:45" ht="18" customHeight="1" x14ac:dyDescent="0.3">
      <c r="A98" s="22"/>
      <c r="B98" s="195"/>
      <c r="C98" s="14"/>
      <c r="D98" s="31"/>
      <c r="E98" s="30" t="s">
        <v>323</v>
      </c>
      <c r="F98" s="30"/>
      <c r="G98" s="34" t="s">
        <v>40</v>
      </c>
      <c r="H98" s="35" t="s">
        <v>168</v>
      </c>
      <c r="I98" s="35"/>
      <c r="J98" s="35" t="s">
        <v>108</v>
      </c>
      <c r="K98" s="35"/>
      <c r="L98" s="110">
        <v>1</v>
      </c>
      <c r="M98" s="110">
        <v>1</v>
      </c>
      <c r="N98" s="110"/>
      <c r="O98" s="110">
        <v>5</v>
      </c>
      <c r="P98" s="110">
        <v>5</v>
      </c>
      <c r="Q98" s="110"/>
      <c r="R98" s="110">
        <v>30</v>
      </c>
      <c r="S98" s="110">
        <v>30</v>
      </c>
      <c r="T98" s="110"/>
      <c r="U98" s="110">
        <v>1</v>
      </c>
      <c r="V98" s="110">
        <v>1</v>
      </c>
      <c r="W98" s="110"/>
      <c r="X98" s="110">
        <f t="shared" si="47"/>
        <v>30</v>
      </c>
      <c r="Y98" s="110">
        <f t="shared" si="47"/>
        <v>30</v>
      </c>
      <c r="Z98" s="110"/>
      <c r="AA98" s="110">
        <f t="shared" si="48"/>
        <v>150</v>
      </c>
      <c r="AB98" s="110">
        <f t="shared" si="48"/>
        <v>150</v>
      </c>
      <c r="AC98" s="351"/>
      <c r="AD98" s="250" t="s">
        <v>324</v>
      </c>
      <c r="AE98" s="305" t="s">
        <v>154</v>
      </c>
      <c r="AF98" s="255" t="s">
        <v>325</v>
      </c>
      <c r="AG98" s="82">
        <f t="shared" si="49"/>
        <v>3815</v>
      </c>
      <c r="AH98" s="79">
        <v>2600</v>
      </c>
      <c r="AI98" s="78"/>
      <c r="AJ98" s="78">
        <v>1125</v>
      </c>
      <c r="AK98" s="78">
        <v>90</v>
      </c>
      <c r="AL98" s="114"/>
      <c r="AM98" s="52"/>
      <c r="AN98" s="78"/>
      <c r="AO98" s="78"/>
      <c r="AP98" s="78"/>
      <c r="AQ98" s="53"/>
      <c r="AR98" s="92"/>
      <c r="AS98" s="68" t="s">
        <v>174</v>
      </c>
    </row>
    <row r="99" spans="1:45" ht="18.75" customHeight="1" x14ac:dyDescent="0.3">
      <c r="A99" s="22"/>
      <c r="B99" s="524" t="s">
        <v>326</v>
      </c>
      <c r="C99" s="531"/>
      <c r="D99" s="531"/>
      <c r="E99" s="531"/>
      <c r="F99" s="531"/>
      <c r="G99" s="532"/>
      <c r="H99" s="528"/>
      <c r="I99" s="528"/>
      <c r="J99" s="528"/>
      <c r="K99" s="528"/>
      <c r="L99" s="529">
        <f>L100+L104+L117+L102</f>
        <v>29</v>
      </c>
      <c r="M99" s="529">
        <f>M100+M104+M117+M102</f>
        <v>25</v>
      </c>
      <c r="N99" s="529"/>
      <c r="O99" s="529">
        <f>O100+O104+O117+O102</f>
        <v>39</v>
      </c>
      <c r="P99" s="529">
        <f>P100+P104+P117+P102</f>
        <v>53</v>
      </c>
      <c r="Q99" s="529"/>
      <c r="R99" s="529">
        <f>R100+R104+R117+R102</f>
        <v>315</v>
      </c>
      <c r="S99" s="529">
        <f>S100+S104+S117+S102</f>
        <v>300</v>
      </c>
      <c r="T99" s="529"/>
      <c r="U99" s="529">
        <f>U100+U104+U117+U102</f>
        <v>51</v>
      </c>
      <c r="V99" s="529">
        <f>V100+V104+V117+V102</f>
        <v>40</v>
      </c>
      <c r="W99" s="529"/>
      <c r="X99" s="529">
        <f>X100+X104+X117+X102</f>
        <v>1165</v>
      </c>
      <c r="Y99" s="529">
        <f>Y100+Y104+Y117+Y102</f>
        <v>1030</v>
      </c>
      <c r="Z99" s="529"/>
      <c r="AA99" s="529">
        <f>AA100+AA104+AA117+AA102</f>
        <v>2090</v>
      </c>
      <c r="AB99" s="529">
        <f>AB100+AB104+AB117+AB102</f>
        <v>2755</v>
      </c>
      <c r="AC99" s="530"/>
      <c r="AD99" s="535" t="s">
        <v>109</v>
      </c>
      <c r="AE99" s="304"/>
      <c r="AF99" s="256"/>
      <c r="AG99" s="83" t="e">
        <f t="shared" si="49"/>
        <v>#REF!</v>
      </c>
      <c r="AH99" s="77" t="e">
        <f>SUM(AH101:AH104)</f>
        <v>#REF!</v>
      </c>
      <c r="AI99" s="77" t="e">
        <f>SUM(AI101:AI104)</f>
        <v>#REF!</v>
      </c>
      <c r="AJ99" s="77" t="e">
        <f>SUM(AJ101:AJ104)</f>
        <v>#REF!</v>
      </c>
      <c r="AK99" s="77" t="e">
        <f>SUM(AK101:AK104)</f>
        <v>#REF!</v>
      </c>
      <c r="AL99" s="120" t="e">
        <f>SUM(AL101:AL104)</f>
        <v>#REF!</v>
      </c>
      <c r="AM99" s="55"/>
      <c r="AN99" s="77"/>
      <c r="AO99" s="77"/>
      <c r="AP99" s="77"/>
      <c r="AQ99" s="62"/>
      <c r="AR99" s="100"/>
    </row>
    <row r="100" spans="1:45" ht="18.75" customHeight="1" x14ac:dyDescent="0.3">
      <c r="A100" s="15"/>
      <c r="B100" s="27"/>
      <c r="C100" s="698" t="s">
        <v>327</v>
      </c>
      <c r="D100" s="699"/>
      <c r="E100" s="699"/>
      <c r="F100" s="699"/>
      <c r="G100" s="700"/>
      <c r="H100" s="382"/>
      <c r="I100" s="382"/>
      <c r="J100" s="382"/>
      <c r="K100" s="382"/>
      <c r="L100" s="166">
        <f>L101</f>
        <v>17</v>
      </c>
      <c r="M100" s="166">
        <f>M101</f>
        <v>15</v>
      </c>
      <c r="N100" s="166"/>
      <c r="O100" s="166">
        <v>0</v>
      </c>
      <c r="P100" s="166">
        <v>0</v>
      </c>
      <c r="Q100" s="166"/>
      <c r="R100" s="166">
        <f t="shared" ref="R100:AL100" si="50">R101</f>
        <v>25</v>
      </c>
      <c r="S100" s="166">
        <f t="shared" si="50"/>
        <v>25</v>
      </c>
      <c r="T100" s="166"/>
      <c r="U100" s="166">
        <f t="shared" si="50"/>
        <v>17</v>
      </c>
      <c r="V100" s="166">
        <f t="shared" si="50"/>
        <v>15</v>
      </c>
      <c r="W100" s="166"/>
      <c r="X100" s="166">
        <f t="shared" si="50"/>
        <v>425</v>
      </c>
      <c r="Y100" s="166">
        <f t="shared" si="50"/>
        <v>375</v>
      </c>
      <c r="Z100" s="166"/>
      <c r="AA100" s="166">
        <f t="shared" si="50"/>
        <v>0</v>
      </c>
      <c r="AB100" s="166">
        <f t="shared" si="50"/>
        <v>750</v>
      </c>
      <c r="AC100" s="359"/>
      <c r="AD100" s="536"/>
      <c r="AE100" s="306"/>
      <c r="AF100" s="257"/>
      <c r="AG100" s="84">
        <f t="shared" si="49"/>
        <v>50000</v>
      </c>
      <c r="AH100" s="75">
        <f t="shared" si="50"/>
        <v>32500</v>
      </c>
      <c r="AI100" s="75">
        <f t="shared" si="50"/>
        <v>0</v>
      </c>
      <c r="AJ100" s="75">
        <f t="shared" si="50"/>
        <v>15500</v>
      </c>
      <c r="AK100" s="75">
        <f t="shared" si="50"/>
        <v>2000</v>
      </c>
      <c r="AL100" s="117">
        <f t="shared" si="50"/>
        <v>0</v>
      </c>
      <c r="AM100" s="57"/>
      <c r="AN100" s="75"/>
      <c r="AO100" s="75"/>
      <c r="AP100" s="75"/>
      <c r="AQ100" s="58"/>
      <c r="AR100" s="95"/>
    </row>
    <row r="101" spans="1:45" s="24" customFormat="1" ht="18.75" customHeight="1" x14ac:dyDescent="0.3">
      <c r="A101" s="20"/>
      <c r="B101" s="191"/>
      <c r="C101" s="537"/>
      <c r="D101" s="509"/>
      <c r="E101" s="509" t="s">
        <v>328</v>
      </c>
      <c r="F101" s="509"/>
      <c r="G101" s="196" t="s">
        <v>329</v>
      </c>
      <c r="H101" s="196"/>
      <c r="I101" s="196"/>
      <c r="J101" s="382"/>
      <c r="K101" s="382"/>
      <c r="L101" s="166">
        <v>17</v>
      </c>
      <c r="M101" s="166">
        <v>15</v>
      </c>
      <c r="N101" s="166"/>
      <c r="O101" s="166" t="s">
        <v>330</v>
      </c>
      <c r="P101" s="166" t="s">
        <v>47</v>
      </c>
      <c r="Q101" s="166"/>
      <c r="R101" s="166">
        <v>25</v>
      </c>
      <c r="S101" s="166">
        <v>25</v>
      </c>
      <c r="T101" s="166"/>
      <c r="U101" s="166">
        <v>17</v>
      </c>
      <c r="V101" s="166">
        <v>15</v>
      </c>
      <c r="W101" s="166"/>
      <c r="X101" s="166">
        <f>R101*U101</f>
        <v>425</v>
      </c>
      <c r="Y101" s="166">
        <f>S101*V101</f>
        <v>375</v>
      </c>
      <c r="Z101" s="166"/>
      <c r="AA101" s="166">
        <v>0</v>
      </c>
      <c r="AB101" s="166">
        <v>750</v>
      </c>
      <c r="AC101" s="359"/>
      <c r="AD101" s="314" t="s">
        <v>331</v>
      </c>
      <c r="AE101" s="297"/>
      <c r="AF101" s="157"/>
      <c r="AG101" s="82">
        <f t="shared" si="49"/>
        <v>50000</v>
      </c>
      <c r="AH101" s="78">
        <v>32500</v>
      </c>
      <c r="AI101" s="78"/>
      <c r="AJ101" s="78">
        <v>15500</v>
      </c>
      <c r="AK101" s="78">
        <v>2000</v>
      </c>
      <c r="AL101" s="114"/>
      <c r="AM101" s="52"/>
      <c r="AN101" s="78"/>
      <c r="AO101" s="78"/>
      <c r="AP101" s="78"/>
      <c r="AQ101" s="53"/>
      <c r="AR101" s="92"/>
      <c r="AS101" s="68" t="s">
        <v>133</v>
      </c>
    </row>
    <row r="102" spans="1:45" ht="18.75" customHeight="1" x14ac:dyDescent="0.3">
      <c r="A102" s="15"/>
      <c r="B102" s="27"/>
      <c r="C102" s="698" t="s">
        <v>332</v>
      </c>
      <c r="D102" s="699"/>
      <c r="E102" s="699"/>
      <c r="F102" s="699"/>
      <c r="G102" s="700"/>
      <c r="H102" s="382"/>
      <c r="I102" s="382"/>
      <c r="J102" s="382"/>
      <c r="K102" s="382"/>
      <c r="L102" s="166">
        <f>L103</f>
        <v>1</v>
      </c>
      <c r="M102" s="166">
        <f t="shared" ref="M102:AB102" si="51">M103</f>
        <v>1</v>
      </c>
      <c r="N102" s="166"/>
      <c r="O102" s="166">
        <f t="shared" si="51"/>
        <v>1</v>
      </c>
      <c r="P102" s="166">
        <f t="shared" si="51"/>
        <v>1</v>
      </c>
      <c r="Q102" s="166"/>
      <c r="R102" s="166">
        <f t="shared" si="51"/>
        <v>40</v>
      </c>
      <c r="S102" s="166">
        <f t="shared" si="51"/>
        <v>40</v>
      </c>
      <c r="T102" s="166"/>
      <c r="U102" s="166">
        <f t="shared" si="51"/>
        <v>4</v>
      </c>
      <c r="V102" s="166">
        <f t="shared" si="51"/>
        <v>4</v>
      </c>
      <c r="W102" s="166"/>
      <c r="X102" s="166">
        <f t="shared" si="51"/>
        <v>160</v>
      </c>
      <c r="Y102" s="166">
        <f t="shared" si="51"/>
        <v>160</v>
      </c>
      <c r="Z102" s="166"/>
      <c r="AA102" s="166">
        <f t="shared" si="51"/>
        <v>160</v>
      </c>
      <c r="AB102" s="166">
        <f t="shared" si="51"/>
        <v>160</v>
      </c>
      <c r="AC102" s="359"/>
      <c r="AD102" s="505"/>
      <c r="AE102" s="306"/>
      <c r="AF102" s="257"/>
      <c r="AG102" s="84" t="e">
        <f t="shared" si="49"/>
        <v>#REF!</v>
      </c>
      <c r="AH102" s="75" t="e">
        <f>#REF!</f>
        <v>#REF!</v>
      </c>
      <c r="AI102" s="75" t="e">
        <f>#REF!</f>
        <v>#REF!</v>
      </c>
      <c r="AJ102" s="75" t="e">
        <f>#REF!</f>
        <v>#REF!</v>
      </c>
      <c r="AK102" s="75" t="e">
        <f>#REF!</f>
        <v>#REF!</v>
      </c>
      <c r="AL102" s="117" t="e">
        <f>#REF!</f>
        <v>#REF!</v>
      </c>
      <c r="AM102" s="57"/>
      <c r="AN102" s="75"/>
      <c r="AO102" s="75"/>
      <c r="AP102" s="75"/>
      <c r="AQ102" s="58"/>
      <c r="AR102" s="95"/>
    </row>
    <row r="103" spans="1:45" ht="18.75" customHeight="1" x14ac:dyDescent="0.3">
      <c r="A103" s="17"/>
      <c r="B103" s="27"/>
      <c r="C103" s="538"/>
      <c r="D103" s="539"/>
      <c r="E103" s="509" t="s">
        <v>333</v>
      </c>
      <c r="F103" s="539"/>
      <c r="G103" s="540" t="s">
        <v>34</v>
      </c>
      <c r="H103" s="541" t="s">
        <v>2</v>
      </c>
      <c r="I103" s="541"/>
      <c r="J103" s="541" t="s">
        <v>108</v>
      </c>
      <c r="K103" s="541"/>
      <c r="L103" s="396">
        <v>1</v>
      </c>
      <c r="M103" s="396">
        <v>1</v>
      </c>
      <c r="N103" s="396"/>
      <c r="O103" s="396">
        <v>1</v>
      </c>
      <c r="P103" s="396">
        <v>1</v>
      </c>
      <c r="Q103" s="396"/>
      <c r="R103" s="396">
        <v>40</v>
      </c>
      <c r="S103" s="396">
        <v>40</v>
      </c>
      <c r="T103" s="396"/>
      <c r="U103" s="396">
        <v>4</v>
      </c>
      <c r="V103" s="396">
        <v>4</v>
      </c>
      <c r="W103" s="396"/>
      <c r="X103" s="396">
        <f>R103*U103</f>
        <v>160</v>
      </c>
      <c r="Y103" s="396">
        <f>S103*V103</f>
        <v>160</v>
      </c>
      <c r="Z103" s="396"/>
      <c r="AA103" s="396">
        <f>O103*R103*U103</f>
        <v>160</v>
      </c>
      <c r="AB103" s="396">
        <f>P103*S103*V103</f>
        <v>160</v>
      </c>
      <c r="AC103" s="397"/>
      <c r="AD103" s="567"/>
      <c r="AE103" s="307"/>
      <c r="AF103" s="268"/>
      <c r="AG103" s="107">
        <f t="shared" si="49"/>
        <v>4850</v>
      </c>
      <c r="AH103" s="78">
        <v>3000</v>
      </c>
      <c r="AI103" s="78"/>
      <c r="AJ103" s="78">
        <v>1500</v>
      </c>
      <c r="AK103" s="78">
        <v>350</v>
      </c>
      <c r="AL103" s="114"/>
      <c r="AM103" s="52"/>
      <c r="AN103" s="78"/>
      <c r="AO103" s="78"/>
      <c r="AP103" s="78"/>
      <c r="AQ103" s="53"/>
      <c r="AR103" s="92"/>
      <c r="AS103" s="68" t="s">
        <v>334</v>
      </c>
    </row>
    <row r="104" spans="1:45" ht="16.5" customHeight="1" x14ac:dyDescent="0.3">
      <c r="A104" s="269"/>
      <c r="B104" s="39"/>
      <c r="C104" s="698" t="s">
        <v>335</v>
      </c>
      <c r="D104" s="701"/>
      <c r="E104" s="701"/>
      <c r="F104" s="701"/>
      <c r="G104" s="702"/>
      <c r="H104" s="382"/>
      <c r="I104" s="382"/>
      <c r="J104" s="382"/>
      <c r="K104" s="382"/>
      <c r="L104" s="166">
        <f>L105+L112</f>
        <v>10</v>
      </c>
      <c r="M104" s="166">
        <f t="shared" ref="M104:AB104" si="52">M105+M112</f>
        <v>8</v>
      </c>
      <c r="N104" s="166"/>
      <c r="O104" s="166">
        <f t="shared" si="52"/>
        <v>33</v>
      </c>
      <c r="P104" s="166">
        <f t="shared" si="52"/>
        <v>26</v>
      </c>
      <c r="Q104" s="166"/>
      <c r="R104" s="166">
        <f t="shared" si="52"/>
        <v>235</v>
      </c>
      <c r="S104" s="166">
        <f t="shared" si="52"/>
        <v>205</v>
      </c>
      <c r="T104" s="166"/>
      <c r="U104" s="166">
        <f t="shared" si="52"/>
        <v>27</v>
      </c>
      <c r="V104" s="166">
        <f t="shared" si="52"/>
        <v>18</v>
      </c>
      <c r="W104" s="166"/>
      <c r="X104" s="166">
        <f t="shared" si="52"/>
        <v>535</v>
      </c>
      <c r="Y104" s="166">
        <f t="shared" si="52"/>
        <v>450</v>
      </c>
      <c r="Z104" s="166"/>
      <c r="AA104" s="166">
        <f t="shared" si="52"/>
        <v>1705</v>
      </c>
      <c r="AB104" s="166">
        <f t="shared" si="52"/>
        <v>1380</v>
      </c>
      <c r="AC104" s="359"/>
      <c r="AD104" s="505"/>
      <c r="AE104" s="292"/>
      <c r="AF104" s="257"/>
      <c r="AG104" s="85">
        <f t="shared" ref="AG104:AG114" si="53">SUM(AH104:AK104)</f>
        <v>47584</v>
      </c>
      <c r="AH104" s="76">
        <f>SUM(AH106:AH111)</f>
        <v>42184</v>
      </c>
      <c r="AI104" s="76">
        <f>SUM(AI106:AI111)</f>
        <v>0</v>
      </c>
      <c r="AJ104" s="76">
        <f>SUM(AJ106:AJ111)</f>
        <v>3464</v>
      </c>
      <c r="AK104" s="76">
        <f>SUM(AK106:AK111)</f>
        <v>1936</v>
      </c>
      <c r="AL104" s="118">
        <f>SUM(AL106:AL111)</f>
        <v>90100</v>
      </c>
      <c r="AM104" s="59"/>
      <c r="AN104" s="76"/>
      <c r="AO104" s="76"/>
      <c r="AP104" s="76"/>
      <c r="AQ104" s="60"/>
      <c r="AR104" s="96"/>
    </row>
    <row r="105" spans="1:45" ht="18.75" customHeight="1" x14ac:dyDescent="0.3">
      <c r="A105" s="17"/>
      <c r="B105" s="374"/>
      <c r="C105" s="542"/>
      <c r="D105" s="543" t="s">
        <v>336</v>
      </c>
      <c r="E105" s="544"/>
      <c r="F105" s="544"/>
      <c r="G105" s="545"/>
      <c r="H105" s="382"/>
      <c r="I105" s="382"/>
      <c r="J105" s="382"/>
      <c r="K105" s="382"/>
      <c r="L105" s="166">
        <f>SUM(L106:L111)</f>
        <v>6</v>
      </c>
      <c r="M105" s="166">
        <f t="shared" ref="M105:AB105" si="54">SUM(M106:M111)</f>
        <v>6</v>
      </c>
      <c r="N105" s="166"/>
      <c r="O105" s="166">
        <f t="shared" si="54"/>
        <v>17</v>
      </c>
      <c r="P105" s="166">
        <f t="shared" si="54"/>
        <v>17</v>
      </c>
      <c r="Q105" s="166"/>
      <c r="R105" s="166">
        <f t="shared" si="54"/>
        <v>175</v>
      </c>
      <c r="S105" s="166">
        <f t="shared" si="54"/>
        <v>175</v>
      </c>
      <c r="T105" s="166"/>
      <c r="U105" s="166">
        <f t="shared" si="54"/>
        <v>13</v>
      </c>
      <c r="V105" s="166">
        <f t="shared" si="54"/>
        <v>13</v>
      </c>
      <c r="W105" s="166"/>
      <c r="X105" s="166">
        <f t="shared" si="54"/>
        <v>375</v>
      </c>
      <c r="Y105" s="166">
        <f t="shared" si="54"/>
        <v>375</v>
      </c>
      <c r="Z105" s="166"/>
      <c r="AA105" s="166">
        <f t="shared" si="54"/>
        <v>1065</v>
      </c>
      <c r="AB105" s="166">
        <f t="shared" si="54"/>
        <v>1065</v>
      </c>
      <c r="AC105" s="359"/>
      <c r="AD105" s="505">
        <f>SUM(AD106:AD107)</f>
        <v>0</v>
      </c>
      <c r="AE105" s="293"/>
      <c r="AF105" s="247"/>
      <c r="AG105" s="85">
        <f t="shared" si="53"/>
        <v>23000</v>
      </c>
      <c r="AH105" s="76">
        <f>SUM(AH106:AH107)</f>
        <v>23000</v>
      </c>
      <c r="AI105" s="76">
        <f>SUM(AI106:AI107)</f>
        <v>0</v>
      </c>
      <c r="AJ105" s="76">
        <f>SUM(AJ106:AJ107)</f>
        <v>0</v>
      </c>
      <c r="AK105" s="76">
        <f>SUM(AK106:AK107)</f>
        <v>0</v>
      </c>
      <c r="AL105" s="118">
        <f>SUM(AL106:AL107)</f>
        <v>72500</v>
      </c>
      <c r="AM105" s="59"/>
      <c r="AN105" s="76"/>
      <c r="AO105" s="76"/>
      <c r="AP105" s="76"/>
      <c r="AQ105" s="60"/>
      <c r="AR105" s="96"/>
    </row>
    <row r="106" spans="1:45" ht="24" customHeight="1" x14ac:dyDescent="0.3">
      <c r="A106" s="20"/>
      <c r="B106" s="191"/>
      <c r="C106" s="537"/>
      <c r="D106" s="546"/>
      <c r="E106" s="509" t="s">
        <v>337</v>
      </c>
      <c r="F106" s="509"/>
      <c r="G106" s="196" t="s">
        <v>44</v>
      </c>
      <c r="H106" s="196"/>
      <c r="I106" s="196"/>
      <c r="J106" s="547" t="s">
        <v>56</v>
      </c>
      <c r="K106" s="382"/>
      <c r="L106" s="166">
        <v>1</v>
      </c>
      <c r="M106" s="166">
        <v>1</v>
      </c>
      <c r="N106" s="166"/>
      <c r="O106" s="166">
        <v>3</v>
      </c>
      <c r="P106" s="166">
        <v>3</v>
      </c>
      <c r="Q106" s="166"/>
      <c r="R106" s="166">
        <v>25</v>
      </c>
      <c r="S106" s="166">
        <v>25</v>
      </c>
      <c r="T106" s="166"/>
      <c r="U106" s="166">
        <v>3</v>
      </c>
      <c r="V106" s="166">
        <v>3</v>
      </c>
      <c r="W106" s="166"/>
      <c r="X106" s="166">
        <f t="shared" ref="X106:Y111" si="55">R106*U106</f>
        <v>75</v>
      </c>
      <c r="Y106" s="166">
        <f t="shared" si="55"/>
        <v>75</v>
      </c>
      <c r="Z106" s="166"/>
      <c r="AA106" s="166">
        <f t="shared" ref="AA106:AB111" si="56">O106*R106*U106</f>
        <v>225</v>
      </c>
      <c r="AB106" s="166">
        <f t="shared" si="56"/>
        <v>225</v>
      </c>
      <c r="AC106" s="359"/>
      <c r="AD106" s="314" t="s">
        <v>338</v>
      </c>
      <c r="AE106" s="308" t="s">
        <v>339</v>
      </c>
      <c r="AF106" s="111" t="s">
        <v>340</v>
      </c>
      <c r="AG106" s="106">
        <f t="shared" si="53"/>
        <v>15000</v>
      </c>
      <c r="AH106" s="88">
        <v>15000</v>
      </c>
      <c r="AI106" s="88"/>
      <c r="AJ106" s="88"/>
      <c r="AK106" s="88"/>
      <c r="AL106" s="90">
        <v>52500</v>
      </c>
      <c r="AM106" s="87"/>
      <c r="AN106" s="88"/>
      <c r="AO106" s="88"/>
      <c r="AP106" s="88"/>
      <c r="AQ106" s="89"/>
      <c r="AR106" s="101" t="s">
        <v>341</v>
      </c>
      <c r="AS106" s="68" t="s">
        <v>342</v>
      </c>
    </row>
    <row r="107" spans="1:45" ht="24" customHeight="1" x14ac:dyDescent="0.3">
      <c r="A107" s="20"/>
      <c r="B107" s="191"/>
      <c r="C107" s="537"/>
      <c r="D107" s="546"/>
      <c r="E107" s="509" t="s">
        <v>343</v>
      </c>
      <c r="F107" s="509"/>
      <c r="G107" s="196" t="s">
        <v>45</v>
      </c>
      <c r="H107" s="196"/>
      <c r="I107" s="196"/>
      <c r="J107" s="547" t="s">
        <v>56</v>
      </c>
      <c r="K107" s="382"/>
      <c r="L107" s="166">
        <v>1</v>
      </c>
      <c r="M107" s="166">
        <v>1</v>
      </c>
      <c r="N107" s="166"/>
      <c r="O107" s="166">
        <v>3</v>
      </c>
      <c r="P107" s="166">
        <v>3</v>
      </c>
      <c r="Q107" s="166"/>
      <c r="R107" s="166">
        <v>30</v>
      </c>
      <c r="S107" s="166">
        <v>30</v>
      </c>
      <c r="T107" s="166"/>
      <c r="U107" s="166">
        <v>2</v>
      </c>
      <c r="V107" s="166">
        <v>2</v>
      </c>
      <c r="W107" s="166"/>
      <c r="X107" s="166">
        <f t="shared" si="55"/>
        <v>60</v>
      </c>
      <c r="Y107" s="166">
        <f t="shared" si="55"/>
        <v>60</v>
      </c>
      <c r="Z107" s="166"/>
      <c r="AA107" s="166">
        <f t="shared" si="56"/>
        <v>180</v>
      </c>
      <c r="AB107" s="166">
        <f t="shared" si="56"/>
        <v>180</v>
      </c>
      <c r="AC107" s="359"/>
      <c r="AD107" s="314"/>
      <c r="AE107" s="308" t="s">
        <v>174</v>
      </c>
      <c r="AF107" s="111" t="s">
        <v>344</v>
      </c>
      <c r="AG107" s="106">
        <f t="shared" si="53"/>
        <v>8000</v>
      </c>
      <c r="AH107" s="88">
        <v>8000</v>
      </c>
      <c r="AI107" s="88"/>
      <c r="AJ107" s="88"/>
      <c r="AK107" s="88"/>
      <c r="AL107" s="90">
        <v>20000</v>
      </c>
      <c r="AM107" s="87"/>
      <c r="AN107" s="88"/>
      <c r="AO107" s="88"/>
      <c r="AP107" s="88"/>
      <c r="AQ107" s="89"/>
      <c r="AR107" s="101" t="s">
        <v>345</v>
      </c>
      <c r="AS107" s="68" t="s">
        <v>334</v>
      </c>
    </row>
    <row r="108" spans="1:45" ht="18.75" customHeight="1" x14ac:dyDescent="0.3">
      <c r="A108" s="20"/>
      <c r="B108" s="191"/>
      <c r="C108" s="537"/>
      <c r="D108" s="546"/>
      <c r="E108" s="509" t="s">
        <v>346</v>
      </c>
      <c r="F108" s="509"/>
      <c r="G108" s="196" t="s">
        <v>46</v>
      </c>
      <c r="H108" s="196"/>
      <c r="I108" s="196"/>
      <c r="J108" s="382" t="s">
        <v>17</v>
      </c>
      <c r="K108" s="382"/>
      <c r="L108" s="166">
        <v>1</v>
      </c>
      <c r="M108" s="166">
        <v>1</v>
      </c>
      <c r="N108" s="166"/>
      <c r="O108" s="166">
        <v>3</v>
      </c>
      <c r="P108" s="166">
        <v>3</v>
      </c>
      <c r="Q108" s="166"/>
      <c r="R108" s="166">
        <v>30</v>
      </c>
      <c r="S108" s="166">
        <v>30</v>
      </c>
      <c r="T108" s="166"/>
      <c r="U108" s="166">
        <v>2</v>
      </c>
      <c r="V108" s="166">
        <v>2</v>
      </c>
      <c r="W108" s="166"/>
      <c r="X108" s="166">
        <f t="shared" si="55"/>
        <v>60</v>
      </c>
      <c r="Y108" s="166">
        <f t="shared" si="55"/>
        <v>60</v>
      </c>
      <c r="Z108" s="166"/>
      <c r="AA108" s="166">
        <f t="shared" si="56"/>
        <v>180</v>
      </c>
      <c r="AB108" s="166">
        <f t="shared" si="56"/>
        <v>180</v>
      </c>
      <c r="AC108" s="359"/>
      <c r="AD108" s="314"/>
      <c r="AE108" s="308" t="s">
        <v>347</v>
      </c>
      <c r="AF108" s="157" t="s">
        <v>348</v>
      </c>
      <c r="AG108" s="106">
        <f t="shared" si="53"/>
        <v>7000</v>
      </c>
      <c r="AH108" s="88">
        <v>7000</v>
      </c>
      <c r="AI108" s="88"/>
      <c r="AJ108" s="88"/>
      <c r="AK108" s="88"/>
      <c r="AL108" s="90">
        <v>17600</v>
      </c>
      <c r="AM108" s="87"/>
      <c r="AN108" s="88"/>
      <c r="AO108" s="88"/>
      <c r="AP108" s="88"/>
      <c r="AQ108" s="89"/>
      <c r="AR108" s="101" t="s">
        <v>349</v>
      </c>
      <c r="AS108" s="68" t="s">
        <v>347</v>
      </c>
    </row>
    <row r="109" spans="1:45" ht="18.75" customHeight="1" x14ac:dyDescent="0.3">
      <c r="A109" s="20"/>
      <c r="B109" s="191"/>
      <c r="C109" s="537"/>
      <c r="D109" s="546"/>
      <c r="E109" s="509" t="s">
        <v>350</v>
      </c>
      <c r="F109" s="509"/>
      <c r="G109" s="548" t="s">
        <v>41</v>
      </c>
      <c r="H109" s="549"/>
      <c r="I109" s="549"/>
      <c r="J109" s="382" t="s">
        <v>14</v>
      </c>
      <c r="K109" s="382"/>
      <c r="L109" s="166">
        <v>1</v>
      </c>
      <c r="M109" s="166">
        <v>1</v>
      </c>
      <c r="N109" s="166"/>
      <c r="O109" s="166">
        <v>2</v>
      </c>
      <c r="P109" s="166">
        <v>2</v>
      </c>
      <c r="Q109" s="166"/>
      <c r="R109" s="166">
        <v>30</v>
      </c>
      <c r="S109" s="166">
        <v>30</v>
      </c>
      <c r="T109" s="166"/>
      <c r="U109" s="166">
        <v>2</v>
      </c>
      <c r="V109" s="166">
        <v>2</v>
      </c>
      <c r="W109" s="166"/>
      <c r="X109" s="166">
        <f t="shared" si="55"/>
        <v>60</v>
      </c>
      <c r="Y109" s="166">
        <f t="shared" si="55"/>
        <v>60</v>
      </c>
      <c r="Z109" s="166"/>
      <c r="AA109" s="166">
        <f t="shared" si="56"/>
        <v>120</v>
      </c>
      <c r="AB109" s="166">
        <f t="shared" si="56"/>
        <v>120</v>
      </c>
      <c r="AC109" s="359"/>
      <c r="AD109" s="314"/>
      <c r="AE109" s="308" t="s">
        <v>154</v>
      </c>
      <c r="AF109" s="111" t="s">
        <v>351</v>
      </c>
      <c r="AG109" s="82">
        <f t="shared" si="53"/>
        <v>6728</v>
      </c>
      <c r="AH109" s="78">
        <v>4652</v>
      </c>
      <c r="AI109" s="78"/>
      <c r="AJ109" s="78">
        <v>1366</v>
      </c>
      <c r="AK109" s="78">
        <v>710</v>
      </c>
      <c r="AL109" s="114"/>
      <c r="AM109" s="52"/>
      <c r="AN109" s="78"/>
      <c r="AO109" s="78"/>
      <c r="AP109" s="78"/>
      <c r="AQ109" s="53"/>
      <c r="AR109" s="92"/>
      <c r="AS109" s="68" t="s">
        <v>174</v>
      </c>
    </row>
    <row r="110" spans="1:45" ht="18.75" customHeight="1" x14ac:dyDescent="0.3">
      <c r="A110" s="20"/>
      <c r="B110" s="191"/>
      <c r="C110" s="537"/>
      <c r="D110" s="546"/>
      <c r="E110" s="509" t="s">
        <v>352</v>
      </c>
      <c r="F110" s="509"/>
      <c r="G110" s="196" t="s">
        <v>42</v>
      </c>
      <c r="H110" s="196"/>
      <c r="I110" s="196"/>
      <c r="J110" s="382" t="s">
        <v>15</v>
      </c>
      <c r="K110" s="382"/>
      <c r="L110" s="166">
        <v>1</v>
      </c>
      <c r="M110" s="166">
        <v>1</v>
      </c>
      <c r="N110" s="166"/>
      <c r="O110" s="166">
        <v>3</v>
      </c>
      <c r="P110" s="166">
        <v>3</v>
      </c>
      <c r="Q110" s="166"/>
      <c r="R110" s="166">
        <v>30</v>
      </c>
      <c r="S110" s="166">
        <v>30</v>
      </c>
      <c r="T110" s="166"/>
      <c r="U110" s="166">
        <v>2</v>
      </c>
      <c r="V110" s="166">
        <v>2</v>
      </c>
      <c r="W110" s="166"/>
      <c r="X110" s="166">
        <f t="shared" si="55"/>
        <v>60</v>
      </c>
      <c r="Y110" s="166">
        <f t="shared" si="55"/>
        <v>60</v>
      </c>
      <c r="Z110" s="166"/>
      <c r="AA110" s="166">
        <f t="shared" si="56"/>
        <v>180</v>
      </c>
      <c r="AB110" s="166">
        <f t="shared" si="56"/>
        <v>180</v>
      </c>
      <c r="AC110" s="359"/>
      <c r="AD110" s="314"/>
      <c r="AE110" s="308" t="s">
        <v>154</v>
      </c>
      <c r="AF110" s="111" t="s">
        <v>353</v>
      </c>
      <c r="AG110" s="82">
        <f t="shared" si="53"/>
        <v>5604</v>
      </c>
      <c r="AH110" s="78">
        <v>3992</v>
      </c>
      <c r="AI110" s="78"/>
      <c r="AJ110" s="78">
        <v>964</v>
      </c>
      <c r="AK110" s="78">
        <v>648</v>
      </c>
      <c r="AL110" s="114"/>
      <c r="AM110" s="52"/>
      <c r="AN110" s="78"/>
      <c r="AO110" s="78"/>
      <c r="AP110" s="78"/>
      <c r="AQ110" s="53"/>
      <c r="AR110" s="92"/>
      <c r="AS110" s="68" t="s">
        <v>174</v>
      </c>
    </row>
    <row r="111" spans="1:45" ht="18.75" customHeight="1" x14ac:dyDescent="0.3">
      <c r="A111" s="20"/>
      <c r="B111" s="191"/>
      <c r="C111" s="537"/>
      <c r="D111" s="546"/>
      <c r="E111" s="509" t="s">
        <v>354</v>
      </c>
      <c r="F111" s="509"/>
      <c r="G111" s="196" t="s">
        <v>43</v>
      </c>
      <c r="H111" s="196"/>
      <c r="I111" s="196"/>
      <c r="J111" s="382" t="s">
        <v>16</v>
      </c>
      <c r="K111" s="382"/>
      <c r="L111" s="166">
        <v>1</v>
      </c>
      <c r="M111" s="166">
        <v>1</v>
      </c>
      <c r="N111" s="166"/>
      <c r="O111" s="166">
        <v>3</v>
      </c>
      <c r="P111" s="166">
        <v>3</v>
      </c>
      <c r="Q111" s="166"/>
      <c r="R111" s="166">
        <v>30</v>
      </c>
      <c r="S111" s="166">
        <v>30</v>
      </c>
      <c r="T111" s="166"/>
      <c r="U111" s="166">
        <v>2</v>
      </c>
      <c r="V111" s="166">
        <v>2</v>
      </c>
      <c r="W111" s="166"/>
      <c r="X111" s="166">
        <f t="shared" si="55"/>
        <v>60</v>
      </c>
      <c r="Y111" s="166">
        <f t="shared" si="55"/>
        <v>60</v>
      </c>
      <c r="Z111" s="166"/>
      <c r="AA111" s="166">
        <f t="shared" si="56"/>
        <v>180</v>
      </c>
      <c r="AB111" s="166">
        <f t="shared" si="56"/>
        <v>180</v>
      </c>
      <c r="AC111" s="359"/>
      <c r="AD111" s="314" t="s">
        <v>109</v>
      </c>
      <c r="AE111" s="308"/>
      <c r="AF111" s="111" t="s">
        <v>355</v>
      </c>
      <c r="AG111" s="82">
        <f t="shared" si="53"/>
        <v>5252</v>
      </c>
      <c r="AH111" s="78">
        <v>3540</v>
      </c>
      <c r="AI111" s="78"/>
      <c r="AJ111" s="78">
        <v>1134</v>
      </c>
      <c r="AK111" s="78">
        <v>578</v>
      </c>
      <c r="AL111" s="114"/>
      <c r="AM111" s="52"/>
      <c r="AN111" s="78"/>
      <c r="AO111" s="78"/>
      <c r="AP111" s="78"/>
      <c r="AQ111" s="53"/>
      <c r="AR111" s="92"/>
      <c r="AS111" s="68" t="s">
        <v>148</v>
      </c>
    </row>
    <row r="112" spans="1:45" ht="18.75" customHeight="1" x14ac:dyDescent="0.3">
      <c r="A112" s="20"/>
      <c r="B112" s="191"/>
      <c r="C112" s="550"/>
      <c r="D112" s="551" t="s">
        <v>356</v>
      </c>
      <c r="E112" s="552"/>
      <c r="F112" s="552"/>
      <c r="G112" s="553"/>
      <c r="H112" s="382"/>
      <c r="I112" s="382"/>
      <c r="J112" s="382"/>
      <c r="K112" s="382"/>
      <c r="L112" s="166">
        <f>SUM(L113:L116)</f>
        <v>4</v>
      </c>
      <c r="M112" s="166">
        <f t="shared" ref="M112:AB112" si="57">SUM(M113:M116)</f>
        <v>2</v>
      </c>
      <c r="N112" s="166"/>
      <c r="O112" s="166">
        <f t="shared" si="57"/>
        <v>16</v>
      </c>
      <c r="P112" s="166">
        <f t="shared" si="57"/>
        <v>9</v>
      </c>
      <c r="Q112" s="166"/>
      <c r="R112" s="166">
        <f t="shared" si="57"/>
        <v>60</v>
      </c>
      <c r="S112" s="166">
        <f t="shared" si="57"/>
        <v>30</v>
      </c>
      <c r="T112" s="166"/>
      <c r="U112" s="166">
        <f t="shared" si="57"/>
        <v>14</v>
      </c>
      <c r="V112" s="166">
        <f t="shared" si="57"/>
        <v>5</v>
      </c>
      <c r="W112" s="166"/>
      <c r="X112" s="166">
        <f t="shared" si="57"/>
        <v>160</v>
      </c>
      <c r="Y112" s="166">
        <f t="shared" si="57"/>
        <v>75</v>
      </c>
      <c r="Z112" s="166"/>
      <c r="AA112" s="166">
        <f t="shared" si="57"/>
        <v>640</v>
      </c>
      <c r="AB112" s="166">
        <f t="shared" si="57"/>
        <v>315</v>
      </c>
      <c r="AC112" s="359"/>
      <c r="AD112" s="505"/>
      <c r="AE112" s="293"/>
      <c r="AF112" s="247"/>
      <c r="AG112" s="85">
        <f t="shared" si="53"/>
        <v>7500</v>
      </c>
      <c r="AH112" s="76">
        <f>SUM(AH113:AH114)</f>
        <v>6000</v>
      </c>
      <c r="AI112" s="76">
        <f>SUM(AI113:AI114)</f>
        <v>0</v>
      </c>
      <c r="AJ112" s="76">
        <f>SUM(AJ113:AJ114)</f>
        <v>1000</v>
      </c>
      <c r="AK112" s="76">
        <f>SUM(AK113:AK114)</f>
        <v>500</v>
      </c>
      <c r="AL112" s="118">
        <f>SUM(AL113:AL114)</f>
        <v>0</v>
      </c>
      <c r="AM112" s="59"/>
      <c r="AN112" s="76"/>
      <c r="AO112" s="76"/>
      <c r="AP112" s="76"/>
      <c r="AQ112" s="60"/>
      <c r="AR112" s="96"/>
    </row>
    <row r="113" spans="1:45" ht="18.75" customHeight="1" x14ac:dyDescent="0.3">
      <c r="A113" s="20"/>
      <c r="B113" s="191"/>
      <c r="C113" s="537"/>
      <c r="D113" s="546"/>
      <c r="E113" s="509" t="s">
        <v>357</v>
      </c>
      <c r="F113" s="509"/>
      <c r="G113" s="196" t="s">
        <v>358</v>
      </c>
      <c r="H113" s="196"/>
      <c r="I113" s="196"/>
      <c r="J113" s="382" t="s">
        <v>18</v>
      </c>
      <c r="K113" s="382"/>
      <c r="L113" s="166">
        <v>1</v>
      </c>
      <c r="M113" s="166">
        <v>1</v>
      </c>
      <c r="N113" s="166"/>
      <c r="O113" s="166">
        <v>5</v>
      </c>
      <c r="P113" s="166">
        <v>5</v>
      </c>
      <c r="Q113" s="166"/>
      <c r="R113" s="166">
        <v>20</v>
      </c>
      <c r="S113" s="166">
        <v>15</v>
      </c>
      <c r="T113" s="166"/>
      <c r="U113" s="166">
        <v>1</v>
      </c>
      <c r="V113" s="166">
        <v>1</v>
      </c>
      <c r="W113" s="166"/>
      <c r="X113" s="166">
        <f t="shared" ref="X113:Y115" si="58">R113*U113</f>
        <v>20</v>
      </c>
      <c r="Y113" s="166">
        <f t="shared" si="58"/>
        <v>15</v>
      </c>
      <c r="Z113" s="166"/>
      <c r="AA113" s="166">
        <f t="shared" ref="AA113:AB115" si="59">O113*R113*U113</f>
        <v>100</v>
      </c>
      <c r="AB113" s="166">
        <f t="shared" si="59"/>
        <v>75</v>
      </c>
      <c r="AC113" s="359"/>
      <c r="AD113" s="314" t="s">
        <v>109</v>
      </c>
      <c r="AE113" s="296" t="s">
        <v>174</v>
      </c>
      <c r="AF113" s="112" t="s">
        <v>359</v>
      </c>
      <c r="AG113" s="82">
        <f t="shared" si="53"/>
        <v>3650</v>
      </c>
      <c r="AH113" s="78">
        <v>3000</v>
      </c>
      <c r="AI113" s="78"/>
      <c r="AJ113" s="78">
        <v>400</v>
      </c>
      <c r="AK113" s="78">
        <v>250</v>
      </c>
      <c r="AL113" s="114"/>
      <c r="AM113" s="52"/>
      <c r="AN113" s="78"/>
      <c r="AO113" s="78"/>
      <c r="AP113" s="78"/>
      <c r="AQ113" s="53"/>
      <c r="AR113" s="92"/>
      <c r="AS113" s="68" t="s">
        <v>334</v>
      </c>
    </row>
    <row r="114" spans="1:45" ht="27" x14ac:dyDescent="0.3">
      <c r="A114" s="20"/>
      <c r="B114" s="191"/>
      <c r="C114" s="537"/>
      <c r="D114" s="546"/>
      <c r="E114" s="509" t="s">
        <v>360</v>
      </c>
      <c r="F114" s="509"/>
      <c r="G114" s="548" t="s">
        <v>361</v>
      </c>
      <c r="H114" s="196"/>
      <c r="I114" s="196"/>
      <c r="J114" s="382" t="s">
        <v>362</v>
      </c>
      <c r="K114" s="382"/>
      <c r="L114" s="166">
        <v>1</v>
      </c>
      <c r="M114" s="166">
        <v>1</v>
      </c>
      <c r="N114" s="166"/>
      <c r="O114" s="166">
        <v>4</v>
      </c>
      <c r="P114" s="166">
        <v>4</v>
      </c>
      <c r="Q114" s="166"/>
      <c r="R114" s="166">
        <v>20</v>
      </c>
      <c r="S114" s="166">
        <v>15</v>
      </c>
      <c r="T114" s="166"/>
      <c r="U114" s="166">
        <v>6</v>
      </c>
      <c r="V114" s="166">
        <v>4</v>
      </c>
      <c r="W114" s="166"/>
      <c r="X114" s="166">
        <f t="shared" si="58"/>
        <v>120</v>
      </c>
      <c r="Y114" s="166">
        <f t="shared" si="58"/>
        <v>60</v>
      </c>
      <c r="Z114" s="166"/>
      <c r="AA114" s="166">
        <f t="shared" si="59"/>
        <v>480</v>
      </c>
      <c r="AB114" s="166">
        <f t="shared" si="59"/>
        <v>240</v>
      </c>
      <c r="AC114" s="359"/>
      <c r="AD114" s="314" t="s">
        <v>410</v>
      </c>
      <c r="AE114" s="309"/>
      <c r="AF114" s="157" t="s">
        <v>363</v>
      </c>
      <c r="AG114" s="82">
        <f t="shared" si="53"/>
        <v>3850</v>
      </c>
      <c r="AH114" s="79">
        <v>3000</v>
      </c>
      <c r="AI114" s="79"/>
      <c r="AJ114" s="79">
        <v>600</v>
      </c>
      <c r="AK114" s="79">
        <v>250</v>
      </c>
      <c r="AL114" s="115"/>
      <c r="AM114" s="52"/>
      <c r="AN114" s="79"/>
      <c r="AO114" s="79"/>
      <c r="AP114" s="79"/>
      <c r="AQ114" s="54"/>
      <c r="AR114" s="102" t="s">
        <v>364</v>
      </c>
      <c r="AS114" s="68" t="s">
        <v>347</v>
      </c>
    </row>
    <row r="115" spans="1:45" x14ac:dyDescent="0.3">
      <c r="A115" s="20"/>
      <c r="B115" s="227"/>
      <c r="C115" s="554"/>
      <c r="D115" s="544"/>
      <c r="E115" s="555" t="s">
        <v>109</v>
      </c>
      <c r="F115" s="544"/>
      <c r="G115" s="556" t="s">
        <v>365</v>
      </c>
      <c r="H115" s="557"/>
      <c r="I115" s="557"/>
      <c r="J115" s="558" t="s">
        <v>366</v>
      </c>
      <c r="K115" s="558"/>
      <c r="L115" s="340">
        <v>1</v>
      </c>
      <c r="M115" s="340">
        <v>0</v>
      </c>
      <c r="N115" s="340"/>
      <c r="O115" s="340">
        <v>3</v>
      </c>
      <c r="P115" s="340">
        <v>0</v>
      </c>
      <c r="Q115" s="340"/>
      <c r="R115" s="340">
        <v>20</v>
      </c>
      <c r="S115" s="340">
        <v>0</v>
      </c>
      <c r="T115" s="340"/>
      <c r="U115" s="340">
        <v>1</v>
      </c>
      <c r="V115" s="340">
        <v>0</v>
      </c>
      <c r="W115" s="340"/>
      <c r="X115" s="340">
        <f t="shared" si="58"/>
        <v>20</v>
      </c>
      <c r="Y115" s="340">
        <f t="shared" si="58"/>
        <v>0</v>
      </c>
      <c r="Z115" s="340"/>
      <c r="AA115" s="340">
        <f t="shared" si="59"/>
        <v>60</v>
      </c>
      <c r="AB115" s="340">
        <f t="shared" si="59"/>
        <v>0</v>
      </c>
      <c r="AC115" s="398"/>
      <c r="AD115" s="566"/>
      <c r="AE115" s="284"/>
      <c r="AF115" s="258"/>
      <c r="AG115" s="215"/>
      <c r="AH115" s="224"/>
      <c r="AI115" s="224"/>
      <c r="AJ115" s="224"/>
      <c r="AK115" s="224"/>
      <c r="AL115" s="225"/>
      <c r="AM115" s="215"/>
      <c r="AN115" s="224"/>
      <c r="AO115" s="224"/>
      <c r="AP115" s="224"/>
      <c r="AQ115" s="224"/>
      <c r="AR115" s="226"/>
    </row>
    <row r="116" spans="1:45" s="228" customFormat="1" ht="18" customHeight="1" x14ac:dyDescent="0.3">
      <c r="A116" s="235"/>
      <c r="B116" s="207"/>
      <c r="C116" s="550"/>
      <c r="D116" s="559"/>
      <c r="E116" s="509" t="s">
        <v>109</v>
      </c>
      <c r="F116" s="560"/>
      <c r="G116" s="561" t="s">
        <v>367</v>
      </c>
      <c r="H116" s="562"/>
      <c r="I116" s="562"/>
      <c r="J116" s="563" t="s">
        <v>368</v>
      </c>
      <c r="K116" s="563"/>
      <c r="L116" s="564">
        <v>1</v>
      </c>
      <c r="M116" s="564">
        <v>0</v>
      </c>
      <c r="N116" s="564"/>
      <c r="O116" s="564">
        <v>4</v>
      </c>
      <c r="P116" s="564">
        <v>0</v>
      </c>
      <c r="Q116" s="564"/>
      <c r="R116" s="564">
        <v>0</v>
      </c>
      <c r="S116" s="564">
        <v>0</v>
      </c>
      <c r="T116" s="564"/>
      <c r="U116" s="564">
        <v>6</v>
      </c>
      <c r="V116" s="564">
        <v>0</v>
      </c>
      <c r="W116" s="564"/>
      <c r="X116" s="564">
        <f>R116*U116</f>
        <v>0</v>
      </c>
      <c r="Y116" s="564">
        <v>0</v>
      </c>
      <c r="Z116" s="564"/>
      <c r="AA116" s="564">
        <f>O116*R116*U116</f>
        <v>0</v>
      </c>
      <c r="AB116" s="564"/>
      <c r="AC116" s="565"/>
      <c r="AD116" s="568" t="s">
        <v>143</v>
      </c>
      <c r="AE116" s="282"/>
      <c r="AF116" s="259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</row>
    <row r="117" spans="1:45" ht="18.75" customHeight="1" x14ac:dyDescent="0.3">
      <c r="A117" s="22"/>
      <c r="B117" s="191"/>
      <c r="C117" s="709" t="s">
        <v>420</v>
      </c>
      <c r="D117" s="710"/>
      <c r="E117" s="710"/>
      <c r="F117" s="710"/>
      <c r="G117" s="711"/>
      <c r="H117" s="382"/>
      <c r="I117" s="382"/>
      <c r="J117" s="382"/>
      <c r="K117" s="382"/>
      <c r="L117" s="166">
        <f>SUM(L118:L119)</f>
        <v>1</v>
      </c>
      <c r="M117" s="166">
        <f>SUM(M118:M119)</f>
        <v>1</v>
      </c>
      <c r="N117" s="166"/>
      <c r="O117" s="166">
        <f t="shared" ref="O117:AB117" si="60">SUM(O118:O119)</f>
        <v>5</v>
      </c>
      <c r="P117" s="166">
        <f t="shared" si="60"/>
        <v>26</v>
      </c>
      <c r="Q117" s="166"/>
      <c r="R117" s="166">
        <f t="shared" si="60"/>
        <v>15</v>
      </c>
      <c r="S117" s="166">
        <f t="shared" si="60"/>
        <v>30</v>
      </c>
      <c r="T117" s="166"/>
      <c r="U117" s="166">
        <f t="shared" si="60"/>
        <v>3</v>
      </c>
      <c r="V117" s="166">
        <f t="shared" si="60"/>
        <v>3</v>
      </c>
      <c r="W117" s="166"/>
      <c r="X117" s="166">
        <f t="shared" si="60"/>
        <v>45</v>
      </c>
      <c r="Y117" s="166">
        <f t="shared" si="60"/>
        <v>45</v>
      </c>
      <c r="Z117" s="166"/>
      <c r="AA117" s="166">
        <f t="shared" si="60"/>
        <v>225</v>
      </c>
      <c r="AB117" s="166">
        <f t="shared" si="60"/>
        <v>465</v>
      </c>
      <c r="AC117" s="359"/>
      <c r="AD117" s="507"/>
      <c r="AE117" s="292"/>
      <c r="AF117" s="257"/>
      <c r="AG117" s="85">
        <f>SUM(AH117:AK117)</f>
        <v>0</v>
      </c>
      <c r="AH117" s="76">
        <f>SUM(AH118:AH119)</f>
        <v>0</v>
      </c>
      <c r="AI117" s="76">
        <f>SUM(AI118:AI119)</f>
        <v>0</v>
      </c>
      <c r="AJ117" s="76">
        <f>SUM(AJ118:AJ119)</f>
        <v>0</v>
      </c>
      <c r="AK117" s="76">
        <f>SUM(AK118:AK119)</f>
        <v>0</v>
      </c>
      <c r="AL117" s="118">
        <f>SUM(AL118:AL119)</f>
        <v>0</v>
      </c>
      <c r="AM117" s="59"/>
      <c r="AN117" s="76"/>
      <c r="AO117" s="76"/>
      <c r="AP117" s="76"/>
      <c r="AQ117" s="60"/>
      <c r="AR117" s="96"/>
    </row>
    <row r="118" spans="1:45" s="24" customFormat="1" ht="15.6" customHeight="1" x14ac:dyDescent="0.3">
      <c r="A118" s="20"/>
      <c r="B118" s="191"/>
      <c r="C118" s="191"/>
      <c r="D118" s="30"/>
      <c r="E118" s="30" t="s">
        <v>369</v>
      </c>
      <c r="F118" s="30"/>
      <c r="G118" s="712" t="s">
        <v>370</v>
      </c>
      <c r="H118" s="685"/>
      <c r="I118" s="344"/>
      <c r="J118" s="266" t="s">
        <v>48</v>
      </c>
      <c r="K118" s="266"/>
      <c r="L118" s="687">
        <v>1</v>
      </c>
      <c r="M118" s="687">
        <v>1</v>
      </c>
      <c r="N118" s="346"/>
      <c r="O118" s="194">
        <v>0</v>
      </c>
      <c r="P118" s="194">
        <v>21</v>
      </c>
      <c r="Q118" s="194"/>
      <c r="R118" s="194">
        <v>0</v>
      </c>
      <c r="S118" s="194">
        <v>15</v>
      </c>
      <c r="T118" s="194"/>
      <c r="U118" s="194">
        <v>0</v>
      </c>
      <c r="V118" s="194">
        <v>1</v>
      </c>
      <c r="W118" s="194"/>
      <c r="X118" s="194">
        <f>U118*R118</f>
        <v>0</v>
      </c>
      <c r="Y118" s="194">
        <f>V118*S118</f>
        <v>15</v>
      </c>
      <c r="Z118" s="194"/>
      <c r="AA118" s="194">
        <f>O118*R118*U118</f>
        <v>0</v>
      </c>
      <c r="AB118" s="194">
        <f>P118*S118*V118</f>
        <v>315</v>
      </c>
      <c r="AC118" s="361"/>
      <c r="AD118" s="690" t="s">
        <v>371</v>
      </c>
      <c r="AE118" s="703"/>
      <c r="AF118" s="260"/>
      <c r="AG118" s="82"/>
      <c r="AH118" s="78"/>
      <c r="AI118" s="78"/>
      <c r="AJ118" s="78"/>
      <c r="AK118" s="78"/>
      <c r="AL118" s="114"/>
      <c r="AM118" s="52"/>
      <c r="AN118" s="78"/>
      <c r="AO118" s="78"/>
      <c r="AP118" s="78"/>
      <c r="AQ118" s="53"/>
      <c r="AR118" s="103" t="s">
        <v>372</v>
      </c>
      <c r="AS118" s="68"/>
    </row>
    <row r="119" spans="1:45" s="24" customFormat="1" ht="14.25" thickBot="1" x14ac:dyDescent="0.35">
      <c r="A119" s="184"/>
      <c r="B119" s="191"/>
      <c r="C119" s="191"/>
      <c r="D119" s="30"/>
      <c r="E119" s="30"/>
      <c r="F119" s="30"/>
      <c r="G119" s="712"/>
      <c r="H119" s="686"/>
      <c r="I119" s="345"/>
      <c r="J119" s="267"/>
      <c r="K119" s="267"/>
      <c r="L119" s="688"/>
      <c r="M119" s="689"/>
      <c r="N119" s="347"/>
      <c r="O119" s="192">
        <v>5</v>
      </c>
      <c r="P119" s="192">
        <v>5</v>
      </c>
      <c r="Q119" s="192"/>
      <c r="R119" s="192">
        <v>15</v>
      </c>
      <c r="S119" s="192">
        <v>15</v>
      </c>
      <c r="T119" s="192"/>
      <c r="U119" s="192">
        <v>3</v>
      </c>
      <c r="V119" s="192">
        <v>2</v>
      </c>
      <c r="W119" s="192"/>
      <c r="X119" s="192">
        <v>45</v>
      </c>
      <c r="Y119" s="192">
        <f>V119*S119</f>
        <v>30</v>
      </c>
      <c r="Z119" s="192"/>
      <c r="AA119" s="192">
        <f>O119*R119*U119</f>
        <v>225</v>
      </c>
      <c r="AB119" s="192">
        <f>P119*S119*V119</f>
        <v>150</v>
      </c>
      <c r="AC119" s="362"/>
      <c r="AD119" s="691"/>
      <c r="AE119" s="704"/>
      <c r="AF119" s="261"/>
      <c r="AG119" s="108"/>
      <c r="AH119" s="64"/>
      <c r="AI119" s="64"/>
      <c r="AJ119" s="64"/>
      <c r="AK119" s="64"/>
      <c r="AL119" s="121"/>
      <c r="AM119" s="63"/>
      <c r="AN119" s="64"/>
      <c r="AO119" s="64"/>
      <c r="AP119" s="64"/>
      <c r="AQ119" s="65"/>
      <c r="AR119" s="104"/>
      <c r="AS119" s="68"/>
    </row>
    <row r="120" spans="1:45" ht="18.75" customHeight="1" x14ac:dyDescent="0.3">
      <c r="A120" s="496" t="s">
        <v>373</v>
      </c>
      <c r="B120" s="511"/>
      <c r="C120" s="512"/>
      <c r="D120" s="513"/>
      <c r="E120" s="513"/>
      <c r="F120" s="513"/>
      <c r="G120" s="514"/>
      <c r="H120" s="375"/>
      <c r="I120" s="375"/>
      <c r="J120" s="375"/>
      <c r="K120" s="375"/>
      <c r="L120" s="383">
        <f>L121+L123</f>
        <v>3</v>
      </c>
      <c r="M120" s="383">
        <f>M121+M123</f>
        <v>3</v>
      </c>
      <c r="N120" s="383"/>
      <c r="O120" s="383">
        <f t="shared" ref="O120:AB120" si="61">O121+O123</f>
        <v>8</v>
      </c>
      <c r="P120" s="383">
        <f t="shared" si="61"/>
        <v>8</v>
      </c>
      <c r="Q120" s="383"/>
      <c r="R120" s="383">
        <f t="shared" si="61"/>
        <v>110</v>
      </c>
      <c r="S120" s="383">
        <f t="shared" si="61"/>
        <v>110</v>
      </c>
      <c r="T120" s="383"/>
      <c r="U120" s="383">
        <f t="shared" si="61"/>
        <v>7</v>
      </c>
      <c r="V120" s="383">
        <f t="shared" si="61"/>
        <v>6</v>
      </c>
      <c r="W120" s="383"/>
      <c r="X120" s="383">
        <f t="shared" si="61"/>
        <v>260</v>
      </c>
      <c r="Y120" s="383">
        <f t="shared" si="61"/>
        <v>200</v>
      </c>
      <c r="Z120" s="383"/>
      <c r="AA120" s="383">
        <f t="shared" si="61"/>
        <v>760</v>
      </c>
      <c r="AB120" s="383">
        <f t="shared" si="61"/>
        <v>580</v>
      </c>
      <c r="AC120" s="384"/>
      <c r="AD120" s="515"/>
      <c r="AE120" s="286"/>
      <c r="AF120" s="262"/>
      <c r="AG120" s="81">
        <f t="shared" ref="AG120:AG125" si="62">SUM(AH120:AK120)</f>
        <v>1236</v>
      </c>
      <c r="AH120" s="73">
        <f>AH121+AH169+AH198</f>
        <v>832</v>
      </c>
      <c r="AI120" s="73">
        <f>AI121+AI169+AI198</f>
        <v>0</v>
      </c>
      <c r="AJ120" s="73">
        <f>AJ121+AJ169+AJ198</f>
        <v>246</v>
      </c>
      <c r="AK120" s="73">
        <f>AK121+AK169+AK198</f>
        <v>158</v>
      </c>
      <c r="AL120" s="113">
        <f>AL121+AL169+AL198</f>
        <v>0</v>
      </c>
      <c r="AM120" s="50"/>
      <c r="AN120" s="73"/>
      <c r="AO120" s="73"/>
      <c r="AP120" s="73"/>
      <c r="AQ120" s="51"/>
      <c r="AR120" s="91"/>
    </row>
    <row r="121" spans="1:45" ht="18.75" customHeight="1" x14ac:dyDescent="0.3">
      <c r="A121" s="20"/>
      <c r="B121" s="706" t="s">
        <v>374</v>
      </c>
      <c r="C121" s="707"/>
      <c r="D121" s="707"/>
      <c r="E121" s="707"/>
      <c r="F121" s="707"/>
      <c r="G121" s="708"/>
      <c r="H121" s="528"/>
      <c r="I121" s="528"/>
      <c r="J121" s="528"/>
      <c r="K121" s="528"/>
      <c r="L121" s="529">
        <f t="shared" ref="L121:AL121" si="63">L122</f>
        <v>1</v>
      </c>
      <c r="M121" s="529">
        <f t="shared" si="63"/>
        <v>1</v>
      </c>
      <c r="N121" s="529"/>
      <c r="O121" s="529">
        <f t="shared" si="63"/>
        <v>2</v>
      </c>
      <c r="P121" s="529">
        <f t="shared" si="63"/>
        <v>2</v>
      </c>
      <c r="Q121" s="529"/>
      <c r="R121" s="529">
        <f t="shared" si="63"/>
        <v>20</v>
      </c>
      <c r="S121" s="529">
        <f t="shared" si="63"/>
        <v>20</v>
      </c>
      <c r="T121" s="529"/>
      <c r="U121" s="529">
        <f t="shared" si="63"/>
        <v>1</v>
      </c>
      <c r="V121" s="529">
        <f t="shared" si="63"/>
        <v>1</v>
      </c>
      <c r="W121" s="529"/>
      <c r="X121" s="529">
        <f t="shared" si="63"/>
        <v>20</v>
      </c>
      <c r="Y121" s="529">
        <f t="shared" si="63"/>
        <v>20</v>
      </c>
      <c r="Z121" s="529"/>
      <c r="AA121" s="529">
        <f t="shared" si="63"/>
        <v>40</v>
      </c>
      <c r="AB121" s="529">
        <f t="shared" si="63"/>
        <v>40</v>
      </c>
      <c r="AC121" s="530"/>
      <c r="AD121" s="569"/>
      <c r="AE121" s="291"/>
      <c r="AF121" s="246"/>
      <c r="AG121" s="85">
        <f t="shared" si="62"/>
        <v>1236</v>
      </c>
      <c r="AH121" s="76">
        <f t="shared" si="63"/>
        <v>832</v>
      </c>
      <c r="AI121" s="76">
        <f t="shared" si="63"/>
        <v>0</v>
      </c>
      <c r="AJ121" s="76">
        <f t="shared" si="63"/>
        <v>246</v>
      </c>
      <c r="AK121" s="76">
        <f t="shared" si="63"/>
        <v>158</v>
      </c>
      <c r="AL121" s="118">
        <f t="shared" si="63"/>
        <v>0</v>
      </c>
      <c r="AM121" s="59"/>
      <c r="AN121" s="76"/>
      <c r="AO121" s="76"/>
      <c r="AP121" s="76"/>
      <c r="AQ121" s="60"/>
      <c r="AR121" s="96"/>
    </row>
    <row r="122" spans="1:45" ht="33" customHeight="1" x14ac:dyDescent="0.3">
      <c r="A122" s="20"/>
      <c r="B122" s="191"/>
      <c r="C122" s="13"/>
      <c r="D122" s="30"/>
      <c r="E122" s="30" t="s">
        <v>375</v>
      </c>
      <c r="F122" s="30"/>
      <c r="G122" s="377" t="s">
        <v>376</v>
      </c>
      <c r="H122" s="70" t="s">
        <v>2</v>
      </c>
      <c r="I122" s="70"/>
      <c r="J122" s="70" t="s">
        <v>108</v>
      </c>
      <c r="K122" s="70"/>
      <c r="L122" s="166">
        <v>1</v>
      </c>
      <c r="M122" s="110">
        <v>1</v>
      </c>
      <c r="N122" s="110"/>
      <c r="O122" s="110">
        <v>2</v>
      </c>
      <c r="P122" s="110">
        <v>2</v>
      </c>
      <c r="Q122" s="110"/>
      <c r="R122" s="110">
        <v>20</v>
      </c>
      <c r="S122" s="110">
        <v>20</v>
      </c>
      <c r="T122" s="110"/>
      <c r="U122" s="110">
        <v>1</v>
      </c>
      <c r="V122" s="110">
        <v>1</v>
      </c>
      <c r="W122" s="110"/>
      <c r="X122" s="110">
        <f>R122*U122</f>
        <v>20</v>
      </c>
      <c r="Y122" s="110">
        <f>S122*V122</f>
        <v>20</v>
      </c>
      <c r="Z122" s="110"/>
      <c r="AA122" s="110">
        <f>O122*R122*U122</f>
        <v>40</v>
      </c>
      <c r="AB122" s="110">
        <f>P122*S122*V122</f>
        <v>40</v>
      </c>
      <c r="AC122" s="351" t="s">
        <v>489</v>
      </c>
      <c r="AD122" s="37" t="s">
        <v>377</v>
      </c>
      <c r="AE122" s="299"/>
      <c r="AF122" s="111"/>
      <c r="AG122" s="82">
        <f t="shared" si="62"/>
        <v>1236</v>
      </c>
      <c r="AH122" s="78">
        <v>832</v>
      </c>
      <c r="AI122" s="78"/>
      <c r="AJ122" s="78">
        <v>246</v>
      </c>
      <c r="AK122" s="78">
        <v>158</v>
      </c>
      <c r="AL122" s="114"/>
      <c r="AM122" s="52"/>
      <c r="AN122" s="78"/>
      <c r="AO122" s="78"/>
      <c r="AP122" s="78"/>
      <c r="AQ122" s="53"/>
      <c r="AR122" s="92"/>
      <c r="AS122" s="68" t="s">
        <v>148</v>
      </c>
    </row>
    <row r="123" spans="1:45" ht="18.75" customHeight="1" x14ac:dyDescent="0.3">
      <c r="A123" s="20"/>
      <c r="B123" s="706" t="s">
        <v>378</v>
      </c>
      <c r="C123" s="707"/>
      <c r="D123" s="707"/>
      <c r="E123" s="707"/>
      <c r="F123" s="707"/>
      <c r="G123" s="708"/>
      <c r="H123" s="528"/>
      <c r="I123" s="528"/>
      <c r="J123" s="528"/>
      <c r="K123" s="528"/>
      <c r="L123" s="529">
        <f>SUM(L124:L125)</f>
        <v>2</v>
      </c>
      <c r="M123" s="529">
        <f t="shared" ref="M123:AB123" si="64">SUM(M124:M125)</f>
        <v>2</v>
      </c>
      <c r="N123" s="529"/>
      <c r="O123" s="529">
        <f t="shared" si="64"/>
        <v>6</v>
      </c>
      <c r="P123" s="529">
        <f t="shared" si="64"/>
        <v>6</v>
      </c>
      <c r="Q123" s="529"/>
      <c r="R123" s="529">
        <f t="shared" si="64"/>
        <v>90</v>
      </c>
      <c r="S123" s="529">
        <f t="shared" si="64"/>
        <v>90</v>
      </c>
      <c r="T123" s="529"/>
      <c r="U123" s="529">
        <f t="shared" si="64"/>
        <v>6</v>
      </c>
      <c r="V123" s="529">
        <f t="shared" si="64"/>
        <v>5</v>
      </c>
      <c r="W123" s="529"/>
      <c r="X123" s="529">
        <f t="shared" si="64"/>
        <v>240</v>
      </c>
      <c r="Y123" s="529">
        <f t="shared" si="64"/>
        <v>180</v>
      </c>
      <c r="Z123" s="529"/>
      <c r="AA123" s="529">
        <f t="shared" si="64"/>
        <v>720</v>
      </c>
      <c r="AB123" s="529">
        <f t="shared" si="64"/>
        <v>540</v>
      </c>
      <c r="AC123" s="530"/>
      <c r="AD123" s="523"/>
      <c r="AE123" s="291"/>
      <c r="AF123" s="246"/>
      <c r="AG123" s="85" t="e">
        <f t="shared" si="62"/>
        <v>#REF!</v>
      </c>
      <c r="AH123" s="76" t="e">
        <f>AH125+#REF!</f>
        <v>#REF!</v>
      </c>
      <c r="AI123" s="76" t="e">
        <f>AI125+#REF!</f>
        <v>#REF!</v>
      </c>
      <c r="AJ123" s="76" t="e">
        <f>AJ125+#REF!</f>
        <v>#REF!</v>
      </c>
      <c r="AK123" s="76" t="e">
        <f>AK125+#REF!</f>
        <v>#REF!</v>
      </c>
      <c r="AL123" s="118" t="e">
        <f>AL125+#REF!</f>
        <v>#REF!</v>
      </c>
      <c r="AM123" s="59"/>
      <c r="AN123" s="76"/>
      <c r="AO123" s="76"/>
      <c r="AP123" s="76"/>
      <c r="AQ123" s="60"/>
      <c r="AR123" s="96"/>
    </row>
    <row r="124" spans="1:45" ht="33.75" customHeight="1" x14ac:dyDescent="0.3">
      <c r="A124" s="20"/>
      <c r="B124" s="191"/>
      <c r="C124" s="13"/>
      <c r="D124" s="30"/>
      <c r="E124" s="31" t="s">
        <v>379</v>
      </c>
      <c r="F124" s="31"/>
      <c r="G124" s="34" t="s">
        <v>37</v>
      </c>
      <c r="H124" s="34" t="s">
        <v>107</v>
      </c>
      <c r="I124" s="34"/>
      <c r="J124" s="35" t="s">
        <v>5</v>
      </c>
      <c r="K124" s="35"/>
      <c r="L124" s="110">
        <v>1</v>
      </c>
      <c r="M124" s="110">
        <v>1</v>
      </c>
      <c r="N124" s="110"/>
      <c r="O124" s="110">
        <v>3</v>
      </c>
      <c r="P124" s="110">
        <v>3</v>
      </c>
      <c r="Q124" s="110"/>
      <c r="R124" s="110">
        <v>30</v>
      </c>
      <c r="S124" s="110">
        <v>30</v>
      </c>
      <c r="T124" s="110"/>
      <c r="U124" s="110">
        <v>4</v>
      </c>
      <c r="V124" s="110">
        <v>4</v>
      </c>
      <c r="W124" s="110"/>
      <c r="X124" s="110">
        <f>R124*U124</f>
        <v>120</v>
      </c>
      <c r="Y124" s="110">
        <f>S124*V124</f>
        <v>120</v>
      </c>
      <c r="Z124" s="110"/>
      <c r="AA124" s="110">
        <f>O124*R124*U124</f>
        <v>360</v>
      </c>
      <c r="AB124" s="110">
        <f>P124*S124*V124</f>
        <v>360</v>
      </c>
      <c r="AC124" s="570" t="s">
        <v>487</v>
      </c>
      <c r="AD124" s="315" t="s">
        <v>109</v>
      </c>
      <c r="AE124" s="310"/>
      <c r="AF124" s="112" t="s">
        <v>380</v>
      </c>
      <c r="AG124" s="106">
        <f t="shared" si="62"/>
        <v>0</v>
      </c>
      <c r="AH124" s="88"/>
      <c r="AI124" s="88"/>
      <c r="AJ124" s="88"/>
      <c r="AK124" s="88"/>
      <c r="AL124" s="90">
        <v>69344</v>
      </c>
      <c r="AM124" s="87"/>
      <c r="AN124" s="88"/>
      <c r="AO124" s="88"/>
      <c r="AP124" s="88"/>
      <c r="AQ124" s="89"/>
      <c r="AR124" s="101" t="s">
        <v>381</v>
      </c>
    </row>
    <row r="125" spans="1:45" ht="18.75" customHeight="1" thickBot="1" x14ac:dyDescent="0.35">
      <c r="A125" s="270"/>
      <c r="B125" s="271"/>
      <c r="C125" s="378"/>
      <c r="D125" s="379"/>
      <c r="E125" s="379" t="s">
        <v>382</v>
      </c>
      <c r="F125" s="379"/>
      <c r="G125" s="272" t="s">
        <v>13</v>
      </c>
      <c r="H125" s="380"/>
      <c r="I125" s="380"/>
      <c r="J125" s="399" t="s">
        <v>108</v>
      </c>
      <c r="K125" s="399"/>
      <c r="L125" s="273">
        <v>1</v>
      </c>
      <c r="M125" s="273">
        <v>1</v>
      </c>
      <c r="N125" s="273"/>
      <c r="O125" s="273">
        <v>3</v>
      </c>
      <c r="P125" s="273">
        <v>3</v>
      </c>
      <c r="Q125" s="273"/>
      <c r="R125" s="273">
        <v>60</v>
      </c>
      <c r="S125" s="273">
        <v>60</v>
      </c>
      <c r="T125" s="273"/>
      <c r="U125" s="273">
        <v>2</v>
      </c>
      <c r="V125" s="273">
        <v>1</v>
      </c>
      <c r="W125" s="273"/>
      <c r="X125" s="273">
        <f>R125*U125</f>
        <v>120</v>
      </c>
      <c r="Y125" s="273">
        <f>S125*V125</f>
        <v>60</v>
      </c>
      <c r="Z125" s="273"/>
      <c r="AA125" s="273">
        <f>O125*R125*U125</f>
        <v>360</v>
      </c>
      <c r="AB125" s="273">
        <f>P125*S125*V125</f>
        <v>180</v>
      </c>
      <c r="AC125" s="400" t="s">
        <v>465</v>
      </c>
      <c r="AD125" s="316" t="s">
        <v>109</v>
      </c>
      <c r="AE125" s="311"/>
      <c r="AF125" s="274" t="s">
        <v>383</v>
      </c>
      <c r="AG125" s="82">
        <f t="shared" si="62"/>
        <v>2940</v>
      </c>
      <c r="AH125" s="78">
        <v>2400</v>
      </c>
      <c r="AI125" s="78"/>
      <c r="AJ125" s="78"/>
      <c r="AK125" s="78">
        <v>540</v>
      </c>
      <c r="AL125" s="114"/>
      <c r="AM125" s="52"/>
      <c r="AN125" s="78"/>
      <c r="AO125" s="78"/>
      <c r="AP125" s="78"/>
      <c r="AQ125" s="53"/>
      <c r="AR125" s="92"/>
    </row>
    <row r="126" spans="1:45" ht="20.45" customHeight="1" x14ac:dyDescent="0.3">
      <c r="AC126" s="363"/>
      <c r="AF126" s="232"/>
    </row>
    <row r="127" spans="1:45" ht="16.899999999999999" customHeight="1" x14ac:dyDescent="0.3">
      <c r="A127" s="9"/>
      <c r="B127" s="206"/>
      <c r="C127" s="9"/>
      <c r="D127" s="9"/>
      <c r="E127" s="9"/>
      <c r="F127" s="9"/>
      <c r="G127" s="210"/>
      <c r="H127" s="211"/>
      <c r="I127" s="211"/>
      <c r="J127" s="211"/>
      <c r="K127" s="211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364"/>
      <c r="AD127" s="213"/>
      <c r="AE127" s="213"/>
      <c r="AF127" s="214"/>
      <c r="AG127" s="215"/>
      <c r="AH127" s="216"/>
      <c r="AI127" s="216"/>
      <c r="AJ127" s="216"/>
      <c r="AK127" s="216"/>
      <c r="AL127" s="217"/>
      <c r="AM127" s="215"/>
      <c r="AN127" s="216"/>
      <c r="AO127" s="216"/>
      <c r="AP127" s="216"/>
      <c r="AQ127" s="216"/>
      <c r="AR127" s="218"/>
    </row>
    <row r="128" spans="1:45" ht="22.9" customHeight="1" x14ac:dyDescent="0.3">
      <c r="A128" s="18"/>
      <c r="B128" s="18"/>
      <c r="C128" s="18"/>
      <c r="G128" s="329" t="s">
        <v>447</v>
      </c>
      <c r="H128" s="330"/>
      <c r="I128" s="330"/>
      <c r="J128" s="331"/>
      <c r="K128" s="331"/>
      <c r="L128" s="332">
        <f>SUM(L129:L132)</f>
        <v>0</v>
      </c>
      <c r="M128" s="332">
        <f>SUM(M129:M132)</f>
        <v>0</v>
      </c>
      <c r="N128" s="332"/>
      <c r="O128" s="332">
        <f>SUM(O129:O132)</f>
        <v>0</v>
      </c>
      <c r="P128" s="332">
        <f>SUM(P129:P132)</f>
        <v>0</v>
      </c>
      <c r="Q128" s="332"/>
      <c r="R128" s="332">
        <f>SUM(R129:R132)</f>
        <v>0</v>
      </c>
      <c r="S128" s="332">
        <f>SUM(S129:S132)</f>
        <v>0</v>
      </c>
      <c r="T128" s="332"/>
      <c r="U128" s="332">
        <f>SUM(U129:U132)</f>
        <v>0</v>
      </c>
      <c r="V128" s="332">
        <f>SUM(V129:V132)</f>
        <v>0</v>
      </c>
      <c r="W128" s="332"/>
      <c r="X128" s="332">
        <f>SUM(X129:X132)</f>
        <v>0</v>
      </c>
      <c r="Y128" s="332">
        <f>SUM(Y129:Y132)</f>
        <v>0</v>
      </c>
      <c r="Z128" s="332"/>
      <c r="AA128" s="332">
        <f>SUM(AA129:AA132)</f>
        <v>0</v>
      </c>
      <c r="AB128" s="332">
        <f>SUM(AB129:AB132)</f>
        <v>0</v>
      </c>
      <c r="AC128" s="365"/>
      <c r="AD128" s="333"/>
      <c r="AE128" s="281"/>
      <c r="AF128" s="200"/>
    </row>
    <row r="129" spans="1:45" ht="28.15" customHeight="1" x14ac:dyDescent="0.3">
      <c r="A129" s="18"/>
      <c r="B129" s="18"/>
      <c r="C129" s="18"/>
      <c r="G129" s="317" t="s">
        <v>444</v>
      </c>
      <c r="H129" s="317"/>
      <c r="I129" s="317"/>
      <c r="J129" s="320"/>
      <c r="K129" s="320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8"/>
      <c r="X129" s="318"/>
      <c r="Y129" s="318"/>
      <c r="Z129" s="318"/>
      <c r="AA129" s="318"/>
      <c r="AB129" s="318"/>
      <c r="AC129" s="366"/>
      <c r="AD129" s="319" t="s">
        <v>451</v>
      </c>
      <c r="AE129" s="281"/>
      <c r="AF129" s="200"/>
    </row>
    <row r="130" spans="1:45" ht="28.15" customHeight="1" x14ac:dyDescent="0.3">
      <c r="A130" s="18"/>
      <c r="B130" s="18"/>
      <c r="C130" s="18"/>
      <c r="G130" s="317" t="s">
        <v>445</v>
      </c>
      <c r="H130" s="317"/>
      <c r="I130" s="317"/>
      <c r="J130" s="320"/>
      <c r="K130" s="320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8"/>
      <c r="X130" s="318"/>
      <c r="Y130" s="318"/>
      <c r="Z130" s="318"/>
      <c r="AA130" s="318"/>
      <c r="AB130" s="318"/>
      <c r="AC130" s="366"/>
      <c r="AD130" s="319" t="s">
        <v>452</v>
      </c>
      <c r="AE130" s="281"/>
      <c r="AF130" s="200"/>
    </row>
    <row r="131" spans="1:45" ht="27" customHeight="1" x14ac:dyDescent="0.3">
      <c r="A131" s="18"/>
      <c r="B131" s="18"/>
      <c r="C131" s="18"/>
      <c r="D131" s="18"/>
      <c r="E131" s="231" t="s">
        <v>70</v>
      </c>
      <c r="F131" s="18"/>
      <c r="G131" s="317" t="s">
        <v>446</v>
      </c>
      <c r="H131" s="317"/>
      <c r="I131" s="317"/>
      <c r="J131" s="320"/>
      <c r="K131" s="320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8"/>
      <c r="X131" s="318"/>
      <c r="Y131" s="318"/>
      <c r="Z131" s="318"/>
      <c r="AA131" s="318"/>
      <c r="AB131" s="318"/>
      <c r="AC131" s="366"/>
      <c r="AD131" s="319" t="s">
        <v>452</v>
      </c>
      <c r="AE131" s="282"/>
      <c r="AF131" s="244" t="s">
        <v>195</v>
      </c>
    </row>
    <row r="132" spans="1:45" ht="28.15" customHeight="1" x14ac:dyDescent="0.3">
      <c r="A132" s="9"/>
      <c r="B132" s="18"/>
      <c r="C132" s="9"/>
      <c r="D132" s="9"/>
      <c r="E132" s="9"/>
      <c r="F132" s="9"/>
      <c r="G132" s="321" t="s">
        <v>448</v>
      </c>
      <c r="H132" s="322"/>
      <c r="I132" s="322"/>
      <c r="J132" s="322"/>
      <c r="K132" s="322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318"/>
      <c r="Y132" s="318"/>
      <c r="Z132" s="318"/>
      <c r="AA132" s="318"/>
      <c r="AB132" s="318"/>
      <c r="AC132" s="366"/>
      <c r="AD132" s="343" t="s">
        <v>453</v>
      </c>
      <c r="AE132" s="283" t="s">
        <v>109</v>
      </c>
      <c r="AF132" s="201"/>
      <c r="AG132" s="82">
        <f>SUM(AH132:AK132)</f>
        <v>10173</v>
      </c>
      <c r="AH132" s="78">
        <v>7473</v>
      </c>
      <c r="AI132" s="78"/>
      <c r="AJ132" s="78">
        <v>1890</v>
      </c>
      <c r="AK132" s="78">
        <v>810</v>
      </c>
      <c r="AL132" s="114"/>
      <c r="AM132" s="52"/>
      <c r="AN132" s="78"/>
      <c r="AO132" s="78"/>
      <c r="AP132" s="78"/>
      <c r="AQ132" s="53"/>
      <c r="AR132" s="92"/>
      <c r="AS132" s="68" t="s">
        <v>133</v>
      </c>
    </row>
    <row r="133" spans="1:45" s="49" customFormat="1" x14ac:dyDescent="0.3">
      <c r="A133" s="18"/>
      <c r="B133" s="18"/>
      <c r="C133" s="66"/>
      <c r="D133" s="66"/>
      <c r="E133" s="66"/>
      <c r="F133" s="66"/>
      <c r="G133" s="66"/>
      <c r="H133" s="66"/>
      <c r="I133" s="66"/>
      <c r="J133" s="6"/>
      <c r="K133" s="6"/>
      <c r="L133" s="72"/>
      <c r="M133" s="208"/>
      <c r="N133" s="208"/>
      <c r="O133" s="209"/>
      <c r="P133" s="209"/>
      <c r="Q133" s="209"/>
      <c r="R133" s="209"/>
      <c r="S133" s="72"/>
      <c r="T133" s="72"/>
      <c r="U133" s="71"/>
      <c r="V133" s="71"/>
      <c r="W133" s="71"/>
      <c r="X133" s="71"/>
      <c r="Y133" s="71"/>
      <c r="Z133" s="71"/>
      <c r="AA133" s="71"/>
      <c r="AB133" s="71"/>
      <c r="AC133" s="363"/>
      <c r="AS133" s="68"/>
    </row>
    <row r="134" spans="1:45" ht="19.899999999999999" hidden="1" customHeight="1" x14ac:dyDescent="0.3">
      <c r="G134" s="324" t="s">
        <v>384</v>
      </c>
      <c r="H134" s="325"/>
      <c r="I134" s="325"/>
      <c r="J134" s="326"/>
      <c r="K134" s="326"/>
      <c r="L134" s="327">
        <f>SUM(L135:L139)</f>
        <v>0</v>
      </c>
      <c r="M134" s="327">
        <f>SUM(M135:M139)</f>
        <v>0</v>
      </c>
      <c r="N134" s="327"/>
      <c r="O134" s="327">
        <f>SUM(O135:O139)</f>
        <v>0</v>
      </c>
      <c r="P134" s="327">
        <f>SUM(P135:P139)</f>
        <v>0</v>
      </c>
      <c r="Q134" s="327"/>
      <c r="R134" s="327">
        <f>SUM(R135:R139)</f>
        <v>0</v>
      </c>
      <c r="S134" s="327">
        <f>SUM(S135:S139)</f>
        <v>0</v>
      </c>
      <c r="T134" s="327"/>
      <c r="U134" s="327">
        <f>SUM(U135:U139)</f>
        <v>0</v>
      </c>
      <c r="V134" s="327">
        <f>SUM(V135:V139)</f>
        <v>0</v>
      </c>
      <c r="W134" s="327"/>
      <c r="X134" s="327">
        <f>SUM(X135:X139)</f>
        <v>0</v>
      </c>
      <c r="Y134" s="327">
        <f>SUM(Y135:Y139)</f>
        <v>0</v>
      </c>
      <c r="Z134" s="327"/>
      <c r="AA134" s="327">
        <f>SUM(AA135:AA139)</f>
        <v>0</v>
      </c>
      <c r="AB134" s="327">
        <f>SUM(AB135:AB139)</f>
        <v>0</v>
      </c>
      <c r="AC134" s="367"/>
      <c r="AD134" s="328"/>
      <c r="AE134" s="263"/>
      <c r="AF134" s="264"/>
    </row>
    <row r="135" spans="1:45" s="24" customFormat="1" ht="21" hidden="1" customHeight="1" x14ac:dyDescent="0.3">
      <c r="A135" s="203"/>
      <c r="B135" s="203"/>
      <c r="C135" s="203"/>
      <c r="D135" s="193"/>
      <c r="E135" s="193"/>
      <c r="F135" s="203"/>
      <c r="G135" s="222"/>
      <c r="H135" s="70"/>
      <c r="I135" s="70"/>
      <c r="J135" s="70"/>
      <c r="K135" s="70"/>
      <c r="L135" s="204"/>
      <c r="M135" s="204"/>
      <c r="N135" s="204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368"/>
      <c r="AD135" s="23"/>
      <c r="AE135" s="233"/>
      <c r="AF135" s="69"/>
      <c r="AG135" s="185"/>
      <c r="AH135" s="186"/>
      <c r="AI135" s="186"/>
      <c r="AJ135" s="186"/>
      <c r="AK135" s="186"/>
      <c r="AL135" s="187"/>
      <c r="AM135" s="188"/>
      <c r="AN135" s="186"/>
      <c r="AO135" s="186"/>
      <c r="AP135" s="186"/>
      <c r="AQ135" s="189"/>
      <c r="AR135" s="190"/>
      <c r="AS135" s="68"/>
    </row>
    <row r="136" spans="1:45" ht="21" hidden="1" customHeight="1" x14ac:dyDescent="0.3">
      <c r="A136" s="9"/>
      <c r="B136" s="206"/>
      <c r="C136" s="9"/>
      <c r="D136" s="5"/>
      <c r="E136" s="5"/>
      <c r="F136" s="9"/>
      <c r="G136" s="222"/>
      <c r="H136" s="70"/>
      <c r="I136" s="70"/>
      <c r="J136" s="70"/>
      <c r="K136" s="70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369"/>
      <c r="AD136" s="205"/>
      <c r="AE136" s="221"/>
      <c r="AF136" s="221" t="s">
        <v>109</v>
      </c>
      <c r="AG136" s="82">
        <f>SUM(AH136:AK136)</f>
        <v>1707</v>
      </c>
      <c r="AH136" s="78">
        <v>1672</v>
      </c>
      <c r="AI136" s="78">
        <v>0</v>
      </c>
      <c r="AJ136" s="78"/>
      <c r="AK136" s="78">
        <v>35</v>
      </c>
      <c r="AL136" s="114"/>
      <c r="AM136" s="52"/>
      <c r="AN136" s="78"/>
      <c r="AO136" s="78"/>
      <c r="AP136" s="78"/>
      <c r="AQ136" s="53"/>
      <c r="AR136" s="99" t="s">
        <v>208</v>
      </c>
      <c r="AS136" s="68" t="s">
        <v>133</v>
      </c>
    </row>
    <row r="137" spans="1:45" ht="21" hidden="1" customHeight="1" x14ac:dyDescent="0.3">
      <c r="A137" s="9"/>
      <c r="B137" s="206"/>
      <c r="C137" s="9"/>
      <c r="D137" s="5"/>
      <c r="E137" s="5"/>
      <c r="F137" s="9"/>
      <c r="G137" s="222"/>
      <c r="H137" s="70"/>
      <c r="I137" s="70"/>
      <c r="J137" s="70"/>
      <c r="K137" s="70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369"/>
      <c r="AD137" s="265"/>
      <c r="AE137" s="220"/>
      <c r="AF137" s="221"/>
      <c r="AG137" s="82">
        <f>SUM(AH137:AK137)</f>
        <v>5796</v>
      </c>
      <c r="AH137" s="80">
        <v>5053</v>
      </c>
      <c r="AI137" s="80"/>
      <c r="AJ137" s="80">
        <v>519</v>
      </c>
      <c r="AK137" s="80">
        <v>224</v>
      </c>
      <c r="AL137" s="119"/>
      <c r="AM137" s="52"/>
      <c r="AN137" s="80"/>
      <c r="AO137" s="80"/>
      <c r="AP137" s="80"/>
      <c r="AQ137" s="61"/>
      <c r="AR137" s="98"/>
      <c r="AS137" s="68" t="s">
        <v>133</v>
      </c>
    </row>
    <row r="138" spans="1:45" ht="21" hidden="1" customHeight="1" x14ac:dyDescent="0.3">
      <c r="A138" s="9"/>
      <c r="B138" s="206"/>
      <c r="C138" s="9"/>
      <c r="D138" s="5"/>
      <c r="E138" s="5"/>
      <c r="F138" s="9"/>
      <c r="G138" s="222"/>
      <c r="H138" s="70"/>
      <c r="I138" s="70"/>
      <c r="J138" s="70"/>
      <c r="K138" s="70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369"/>
      <c r="AD138" s="183"/>
      <c r="AE138" s="196"/>
      <c r="AF138" s="69" t="s">
        <v>196</v>
      </c>
      <c r="AG138" s="82">
        <f>SUM(AH138:AK138)</f>
        <v>0</v>
      </c>
      <c r="AH138" s="78">
        <v>0</v>
      </c>
      <c r="AI138" s="78"/>
      <c r="AJ138" s="78">
        <v>0</v>
      </c>
      <c r="AK138" s="78">
        <v>0</v>
      </c>
      <c r="AL138" s="114"/>
      <c r="AM138" s="52"/>
      <c r="AN138" s="78"/>
      <c r="AO138" s="78"/>
      <c r="AP138" s="78"/>
      <c r="AQ138" s="53"/>
      <c r="AR138" s="99" t="s">
        <v>197</v>
      </c>
      <c r="AS138" s="68" t="s">
        <v>148</v>
      </c>
    </row>
    <row r="139" spans="1:45" ht="21" hidden="1" customHeight="1" x14ac:dyDescent="0.3">
      <c r="A139" s="9"/>
      <c r="B139" s="206"/>
      <c r="C139" s="9"/>
      <c r="D139" s="5"/>
      <c r="E139" s="5"/>
      <c r="F139" s="9"/>
      <c r="G139" s="222"/>
      <c r="H139" s="70"/>
      <c r="I139" s="70"/>
      <c r="J139" s="70"/>
      <c r="K139" s="70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369"/>
      <c r="AD139" s="183"/>
      <c r="AE139" s="196"/>
      <c r="AF139" s="69" t="s">
        <v>198</v>
      </c>
      <c r="AG139" s="82">
        <f>SUM(AH139:AK139)</f>
        <v>0</v>
      </c>
      <c r="AH139" s="78">
        <v>0</v>
      </c>
      <c r="AI139" s="78"/>
      <c r="AJ139" s="78">
        <v>0</v>
      </c>
      <c r="AK139" s="78">
        <v>0</v>
      </c>
      <c r="AL139" s="114"/>
      <c r="AM139" s="52"/>
      <c r="AN139" s="78"/>
      <c r="AO139" s="78"/>
      <c r="AP139" s="78"/>
      <c r="AQ139" s="53"/>
      <c r="AR139" s="92" t="s">
        <v>147</v>
      </c>
      <c r="AS139" s="68" t="s">
        <v>148</v>
      </c>
    </row>
    <row r="140" spans="1:45" hidden="1" x14ac:dyDescent="0.3">
      <c r="A140" s="18"/>
      <c r="B140" s="18"/>
      <c r="AC140" s="363"/>
    </row>
    <row r="141" spans="1:45" hidden="1" x14ac:dyDescent="0.3">
      <c r="AC141" s="363"/>
    </row>
    <row r="142" spans="1:45" x14ac:dyDescent="0.3">
      <c r="AC142" s="363"/>
    </row>
    <row r="143" spans="1:45" x14ac:dyDescent="0.3">
      <c r="AC143" s="363"/>
    </row>
    <row r="144" spans="1:45" x14ac:dyDescent="0.3">
      <c r="AC144" s="363"/>
    </row>
    <row r="145" spans="29:29" x14ac:dyDescent="0.3">
      <c r="AC145" s="363"/>
    </row>
    <row r="146" spans="29:29" x14ac:dyDescent="0.3">
      <c r="AC146" s="363"/>
    </row>
  </sheetData>
  <mergeCells count="45">
    <mergeCell ref="AE118:AE119"/>
    <mergeCell ref="AE88:AE94"/>
    <mergeCell ref="B121:G121"/>
    <mergeCell ref="B123:G123"/>
    <mergeCell ref="C117:G117"/>
    <mergeCell ref="G118:G119"/>
    <mergeCell ref="AR3:AR4"/>
    <mergeCell ref="A6:G6"/>
    <mergeCell ref="AL3:AL4"/>
    <mergeCell ref="AM3:AM4"/>
    <mergeCell ref="H118:H119"/>
    <mergeCell ref="L118:L119"/>
    <mergeCell ref="M118:M119"/>
    <mergeCell ref="AD118:AD119"/>
    <mergeCell ref="B87:G87"/>
    <mergeCell ref="AD88:AD94"/>
    <mergeCell ref="C100:G100"/>
    <mergeCell ref="C102:G102"/>
    <mergeCell ref="C104:G104"/>
    <mergeCell ref="T3:V3"/>
    <mergeCell ref="W3:Y3"/>
    <mergeCell ref="Z3:AB3"/>
    <mergeCell ref="C17:G17"/>
    <mergeCell ref="AG3:AG4"/>
    <mergeCell ref="AH3:AH4"/>
    <mergeCell ref="AI3:AI4"/>
    <mergeCell ref="AJ3:AK3"/>
    <mergeCell ref="AD3:AD4"/>
    <mergeCell ref="AE3:AE4"/>
    <mergeCell ref="AF3:AF4"/>
    <mergeCell ref="AC3:AC4"/>
    <mergeCell ref="I3:I4"/>
    <mergeCell ref="AM1:AQ1"/>
    <mergeCell ref="AG2:AL2"/>
    <mergeCell ref="AM2:AQ2"/>
    <mergeCell ref="A3:D4"/>
    <mergeCell ref="G3:G4"/>
    <mergeCell ref="H3:H4"/>
    <mergeCell ref="J3:J4"/>
    <mergeCell ref="K3:M3"/>
    <mergeCell ref="N3:P3"/>
    <mergeCell ref="Q3:S3"/>
    <mergeCell ref="AN3:AN4"/>
    <mergeCell ref="AO3:AO4"/>
    <mergeCell ref="AP3:AQ3"/>
  </mergeCells>
  <phoneticPr fontId="1" type="noConversion"/>
  <pageMargins left="0.35433070866141736" right="0.27559055118110237" top="0.43307086614173229" bottom="0.27559055118110237" header="0.31496062992125984" footer="0.15748031496062992"/>
  <pageSetup paperSize="12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91"/>
  <sheetViews>
    <sheetView tabSelected="1" zoomScaleNormal="100" zoomScaleSheetLayoutView="85" workbookViewId="0">
      <pane xSplit="5" ySplit="6" topLeftCell="F25" activePane="bottomRight" state="frozen"/>
      <selection activeCell="K19" sqref="K19"/>
      <selection pane="topRight" activeCell="K19" sqref="K19"/>
      <selection pane="bottomLeft" activeCell="K19" sqref="K19"/>
      <selection pane="bottomRight" sqref="A1:H1"/>
    </sheetView>
  </sheetViews>
  <sheetFormatPr defaultColWidth="8.75" defaultRowHeight="13.5" x14ac:dyDescent="0.3"/>
  <cols>
    <col min="1" max="3" width="2.125" style="66" customWidth="1"/>
    <col min="4" max="4" width="37.375" style="66" customWidth="1"/>
    <col min="5" max="5" width="4.75" style="66" customWidth="1"/>
    <col min="6" max="6" width="7.375" style="72" customWidth="1"/>
    <col min="7" max="7" width="8.125" style="72" customWidth="1"/>
    <col min="8" max="8" width="49.625" style="71" customWidth="1"/>
    <col min="9" max="16384" width="8.75" style="66"/>
  </cols>
  <sheetData>
    <row r="1" spans="1:8" ht="33.6" customHeight="1" x14ac:dyDescent="0.3">
      <c r="A1" s="713" t="s">
        <v>604</v>
      </c>
      <c r="B1" s="714"/>
      <c r="C1" s="714"/>
      <c r="D1" s="714"/>
      <c r="E1" s="714"/>
      <c r="F1" s="714"/>
      <c r="G1" s="714"/>
      <c r="H1" s="714"/>
    </row>
    <row r="2" spans="1:8" ht="24" customHeight="1" x14ac:dyDescent="0.3">
      <c r="A2" s="33"/>
      <c r="D2" s="42"/>
      <c r="H2" s="629" t="s">
        <v>605</v>
      </c>
    </row>
    <row r="3" spans="1:8" ht="24" customHeight="1" thickBot="1" x14ac:dyDescent="0.35">
      <c r="A3" s="721" t="s">
        <v>607</v>
      </c>
      <c r="B3" s="722"/>
      <c r="C3" s="722"/>
      <c r="D3" s="722"/>
      <c r="E3" s="722"/>
      <c r="F3" s="722"/>
      <c r="G3" s="722"/>
      <c r="H3" s="722"/>
    </row>
    <row r="4" spans="1:8" ht="19.149999999999999" customHeight="1" x14ac:dyDescent="0.3">
      <c r="A4" s="719" t="s">
        <v>386</v>
      </c>
      <c r="B4" s="717"/>
      <c r="C4" s="717"/>
      <c r="D4" s="717" t="s">
        <v>387</v>
      </c>
      <c r="E4" s="717" t="s">
        <v>0</v>
      </c>
      <c r="F4" s="717" t="s">
        <v>537</v>
      </c>
      <c r="G4" s="717" t="s">
        <v>501</v>
      </c>
      <c r="H4" s="715" t="s">
        <v>549</v>
      </c>
    </row>
    <row r="5" spans="1:8" ht="14.45" customHeight="1" thickBot="1" x14ac:dyDescent="0.35">
      <c r="A5" s="720"/>
      <c r="B5" s="718"/>
      <c r="C5" s="718"/>
      <c r="D5" s="718"/>
      <c r="E5" s="718"/>
      <c r="F5" s="718"/>
      <c r="G5" s="718"/>
      <c r="H5" s="716"/>
    </row>
    <row r="6" spans="1:8" ht="18.75" customHeight="1" thickTop="1" x14ac:dyDescent="0.3">
      <c r="A6" s="573" t="s">
        <v>388</v>
      </c>
      <c r="B6" s="574"/>
      <c r="C6" s="574"/>
      <c r="D6" s="575"/>
      <c r="E6" s="576"/>
      <c r="F6" s="618"/>
      <c r="G6" s="618"/>
      <c r="H6" s="577"/>
    </row>
    <row r="7" spans="1:8" s="71" customFormat="1" ht="20.100000000000001" customHeight="1" x14ac:dyDescent="0.3">
      <c r="A7" s="496" t="s">
        <v>58</v>
      </c>
      <c r="B7" s="588"/>
      <c r="C7" s="588"/>
      <c r="D7" s="597"/>
      <c r="E7" s="494"/>
      <c r="F7" s="620"/>
      <c r="G7" s="620"/>
      <c r="H7" s="495"/>
    </row>
    <row r="8" spans="1:8" ht="20.100000000000001" customHeight="1" x14ac:dyDescent="0.3">
      <c r="A8" s="589"/>
      <c r="B8" s="516" t="s">
        <v>517</v>
      </c>
      <c r="C8" s="590"/>
      <c r="D8" s="527"/>
      <c r="E8" s="520"/>
      <c r="F8" s="621"/>
      <c r="G8" s="621"/>
      <c r="H8" s="523"/>
    </row>
    <row r="9" spans="1:8" s="42" customFormat="1" ht="20.100000000000001" customHeight="1" x14ac:dyDescent="0.3">
      <c r="A9" s="591"/>
      <c r="B9" s="592"/>
      <c r="C9" s="593" t="s">
        <v>518</v>
      </c>
      <c r="D9" s="598"/>
      <c r="E9" s="594"/>
      <c r="F9" s="622"/>
      <c r="G9" s="622"/>
      <c r="H9" s="595"/>
    </row>
    <row r="10" spans="1:8" ht="27" x14ac:dyDescent="0.3">
      <c r="A10" s="581"/>
      <c r="B10" s="411"/>
      <c r="C10" s="422"/>
      <c r="D10" s="280" t="s">
        <v>547</v>
      </c>
      <c r="E10" s="279" t="s">
        <v>107</v>
      </c>
      <c r="F10" s="619">
        <v>4</v>
      </c>
      <c r="G10" s="619">
        <v>1</v>
      </c>
      <c r="H10" s="616" t="s">
        <v>550</v>
      </c>
    </row>
    <row r="11" spans="1:8" ht="40.5" x14ac:dyDescent="0.3">
      <c r="A11" s="578"/>
      <c r="B11" s="374"/>
      <c r="C11" s="3"/>
      <c r="D11" s="280" t="s">
        <v>504</v>
      </c>
      <c r="E11" s="279" t="s">
        <v>107</v>
      </c>
      <c r="F11" s="619">
        <v>11</v>
      </c>
      <c r="G11" s="619">
        <v>4</v>
      </c>
      <c r="H11" s="341" t="s">
        <v>551</v>
      </c>
    </row>
    <row r="12" spans="1:8" ht="27" x14ac:dyDescent="0.3">
      <c r="A12" s="578"/>
      <c r="B12" s="374"/>
      <c r="C12" s="3"/>
      <c r="D12" s="280" t="s">
        <v>497</v>
      </c>
      <c r="E12" s="279" t="s">
        <v>2</v>
      </c>
      <c r="F12" s="619">
        <v>11</v>
      </c>
      <c r="G12" s="619">
        <v>4</v>
      </c>
      <c r="H12" s="616" t="s">
        <v>552</v>
      </c>
    </row>
    <row r="13" spans="1:8" ht="27" x14ac:dyDescent="0.3">
      <c r="A13" s="578"/>
      <c r="B13" s="374"/>
      <c r="C13" s="3"/>
      <c r="D13" s="280" t="s">
        <v>498</v>
      </c>
      <c r="E13" s="279" t="s">
        <v>2</v>
      </c>
      <c r="F13" s="619">
        <v>23</v>
      </c>
      <c r="G13" s="619">
        <v>11</v>
      </c>
      <c r="H13" s="616" t="s">
        <v>553</v>
      </c>
    </row>
    <row r="14" spans="1:8" ht="27" x14ac:dyDescent="0.3">
      <c r="A14" s="578"/>
      <c r="B14" s="374"/>
      <c r="C14" s="3"/>
      <c r="D14" s="280" t="s">
        <v>588</v>
      </c>
      <c r="E14" s="279" t="s">
        <v>107</v>
      </c>
      <c r="F14" s="619">
        <v>5</v>
      </c>
      <c r="G14" s="619">
        <v>2</v>
      </c>
      <c r="H14" s="341" t="s">
        <v>554</v>
      </c>
    </row>
    <row r="15" spans="1:8" ht="40.5" x14ac:dyDescent="0.3">
      <c r="A15" s="578"/>
      <c r="B15" s="374"/>
      <c r="C15" s="3"/>
      <c r="D15" s="280" t="s">
        <v>390</v>
      </c>
      <c r="E15" s="279" t="s">
        <v>391</v>
      </c>
      <c r="F15" s="619">
        <v>25</v>
      </c>
      <c r="G15" s="619">
        <v>13</v>
      </c>
      <c r="H15" s="341" t="s">
        <v>555</v>
      </c>
    </row>
    <row r="16" spans="1:8" ht="40.5" x14ac:dyDescent="0.3">
      <c r="A16" s="578"/>
      <c r="B16" s="374"/>
      <c r="C16" s="3"/>
      <c r="D16" s="280" t="s">
        <v>392</v>
      </c>
      <c r="E16" s="279" t="s">
        <v>2</v>
      </c>
      <c r="F16" s="619">
        <v>4</v>
      </c>
      <c r="G16" s="619">
        <v>2</v>
      </c>
      <c r="H16" s="341" t="s">
        <v>556</v>
      </c>
    </row>
    <row r="17" spans="1:8" ht="27" x14ac:dyDescent="0.3">
      <c r="A17" s="578"/>
      <c r="B17" s="374"/>
      <c r="C17" s="3"/>
      <c r="D17" s="280" t="s">
        <v>393</v>
      </c>
      <c r="E17" s="279" t="s">
        <v>2</v>
      </c>
      <c r="F17" s="619">
        <v>8</v>
      </c>
      <c r="G17" s="619">
        <v>3</v>
      </c>
      <c r="H17" s="341" t="s">
        <v>557</v>
      </c>
    </row>
    <row r="18" spans="1:8" ht="27" x14ac:dyDescent="0.3">
      <c r="A18" s="578"/>
      <c r="B18" s="374"/>
      <c r="C18" s="3"/>
      <c r="D18" s="280" t="s">
        <v>594</v>
      </c>
      <c r="E18" s="279" t="s">
        <v>2</v>
      </c>
      <c r="F18" s="619">
        <v>5</v>
      </c>
      <c r="G18" s="619">
        <v>2</v>
      </c>
      <c r="H18" s="341" t="s">
        <v>558</v>
      </c>
    </row>
    <row r="19" spans="1:8" ht="54" x14ac:dyDescent="0.3">
      <c r="A19" s="578"/>
      <c r="B19" s="374"/>
      <c r="C19" s="3"/>
      <c r="D19" s="280" t="s">
        <v>490</v>
      </c>
      <c r="E19" s="279" t="s">
        <v>4</v>
      </c>
      <c r="F19" s="619">
        <v>13</v>
      </c>
      <c r="G19" s="619">
        <v>3</v>
      </c>
      <c r="H19" s="341" t="s">
        <v>559</v>
      </c>
    </row>
    <row r="20" spans="1:8" ht="27" x14ac:dyDescent="0.3">
      <c r="A20" s="578"/>
      <c r="B20" s="3"/>
      <c r="C20" s="27"/>
      <c r="D20" s="609" t="s">
        <v>546</v>
      </c>
      <c r="E20" s="605" t="s">
        <v>107</v>
      </c>
      <c r="F20" s="619">
        <v>4</v>
      </c>
      <c r="G20" s="619">
        <v>1</v>
      </c>
      <c r="H20" s="616" t="s">
        <v>560</v>
      </c>
    </row>
    <row r="21" spans="1:8" ht="40.5" x14ac:dyDescent="0.3">
      <c r="A21" s="578"/>
      <c r="B21" s="374"/>
      <c r="C21" s="3"/>
      <c r="D21" s="280" t="s">
        <v>499</v>
      </c>
      <c r="E21" s="279" t="s">
        <v>2</v>
      </c>
      <c r="F21" s="619">
        <v>25</v>
      </c>
      <c r="G21" s="619">
        <v>7</v>
      </c>
      <c r="H21" s="616" t="s">
        <v>561</v>
      </c>
    </row>
    <row r="22" spans="1:8" ht="18.75" customHeight="1" x14ac:dyDescent="0.3">
      <c r="A22" s="578"/>
      <c r="B22" s="374"/>
      <c r="C22" s="596" t="s">
        <v>519</v>
      </c>
      <c r="D22" s="598"/>
      <c r="E22" s="610"/>
      <c r="F22" s="622"/>
      <c r="G22" s="622"/>
      <c r="H22" s="595"/>
    </row>
    <row r="23" spans="1:8" ht="24" customHeight="1" x14ac:dyDescent="0.3">
      <c r="A23" s="578"/>
      <c r="B23" s="374"/>
      <c r="C23" s="3"/>
      <c r="D23" s="280" t="s">
        <v>502</v>
      </c>
      <c r="E23" s="279" t="s">
        <v>2</v>
      </c>
      <c r="F23" s="619">
        <v>13</v>
      </c>
      <c r="G23" s="619">
        <v>6</v>
      </c>
      <c r="H23" s="36" t="s">
        <v>562</v>
      </c>
    </row>
    <row r="24" spans="1:8" ht="24" customHeight="1" x14ac:dyDescent="0.3">
      <c r="A24" s="578"/>
      <c r="B24" s="374"/>
      <c r="C24" s="3"/>
      <c r="D24" s="280" t="s">
        <v>503</v>
      </c>
      <c r="E24" s="279" t="s">
        <v>2</v>
      </c>
      <c r="F24" s="619">
        <v>14</v>
      </c>
      <c r="G24" s="619">
        <v>5</v>
      </c>
      <c r="H24" s="36" t="s">
        <v>563</v>
      </c>
    </row>
    <row r="25" spans="1:8" ht="20.100000000000001" customHeight="1" x14ac:dyDescent="0.3">
      <c r="A25" s="589"/>
      <c r="B25" s="516" t="s">
        <v>520</v>
      </c>
      <c r="C25" s="611"/>
      <c r="D25" s="527"/>
      <c r="E25" s="528"/>
      <c r="F25" s="623"/>
      <c r="G25" s="623"/>
      <c r="H25" s="569"/>
    </row>
    <row r="26" spans="1:8" s="42" customFormat="1" ht="20.100000000000001" customHeight="1" x14ac:dyDescent="0.3">
      <c r="A26" s="591"/>
      <c r="B26" s="592"/>
      <c r="C26" s="612" t="s">
        <v>524</v>
      </c>
      <c r="D26" s="598"/>
      <c r="E26" s="610"/>
      <c r="F26" s="622"/>
      <c r="G26" s="622"/>
      <c r="H26" s="595"/>
    </row>
    <row r="27" spans="1:8" ht="40.5" x14ac:dyDescent="0.3">
      <c r="A27" s="578"/>
      <c r="B27" s="374"/>
      <c r="C27" s="579"/>
      <c r="D27" s="280" t="s">
        <v>402</v>
      </c>
      <c r="E27" s="279" t="s">
        <v>4</v>
      </c>
      <c r="F27" s="619">
        <v>15</v>
      </c>
      <c r="G27" s="619">
        <v>5</v>
      </c>
      <c r="H27" s="341" t="s">
        <v>609</v>
      </c>
    </row>
    <row r="28" spans="1:8" s="42" customFormat="1" ht="20.100000000000001" customHeight="1" x14ac:dyDescent="0.3">
      <c r="A28" s="591"/>
      <c r="B28" s="592"/>
      <c r="C28" s="612" t="s">
        <v>532</v>
      </c>
      <c r="D28" s="598"/>
      <c r="E28" s="610"/>
      <c r="F28" s="622"/>
      <c r="G28" s="622"/>
      <c r="H28" s="595"/>
    </row>
    <row r="29" spans="1:8" ht="27" x14ac:dyDescent="0.3">
      <c r="A29" s="578"/>
      <c r="B29" s="580"/>
      <c r="C29" s="27"/>
      <c r="D29" s="280" t="s">
        <v>235</v>
      </c>
      <c r="E29" s="279" t="s">
        <v>510</v>
      </c>
      <c r="F29" s="619">
        <v>15</v>
      </c>
      <c r="G29" s="619">
        <v>6</v>
      </c>
      <c r="H29" s="341" t="s">
        <v>567</v>
      </c>
    </row>
    <row r="30" spans="1:8" ht="20.100000000000001" customHeight="1" x14ac:dyDescent="0.3">
      <c r="A30" s="589"/>
      <c r="B30" s="516" t="s">
        <v>521</v>
      </c>
      <c r="C30" s="611"/>
      <c r="D30" s="527"/>
      <c r="E30" s="528"/>
      <c r="F30" s="623"/>
      <c r="G30" s="623"/>
      <c r="H30" s="569"/>
    </row>
    <row r="31" spans="1:8" s="42" customFormat="1" ht="20.100000000000001" customHeight="1" x14ac:dyDescent="0.3">
      <c r="A31" s="591"/>
      <c r="B31" s="592"/>
      <c r="C31" s="612" t="s">
        <v>522</v>
      </c>
      <c r="D31" s="598"/>
      <c r="E31" s="610"/>
      <c r="F31" s="622"/>
      <c r="G31" s="622"/>
      <c r="H31" s="595"/>
    </row>
    <row r="32" spans="1:8" ht="27" x14ac:dyDescent="0.3">
      <c r="A32" s="578"/>
      <c r="B32" s="374"/>
      <c r="C32" s="3"/>
      <c r="D32" s="280" t="s">
        <v>495</v>
      </c>
      <c r="E32" s="279" t="s">
        <v>2</v>
      </c>
      <c r="F32" s="619">
        <v>20</v>
      </c>
      <c r="G32" s="619">
        <v>7</v>
      </c>
      <c r="H32" s="341" t="s">
        <v>568</v>
      </c>
    </row>
    <row r="33" spans="1:8" s="42" customFormat="1" ht="20.100000000000001" customHeight="1" x14ac:dyDescent="0.3">
      <c r="A33" s="591"/>
      <c r="B33" s="592"/>
      <c r="C33" s="612" t="s">
        <v>523</v>
      </c>
      <c r="D33" s="598"/>
      <c r="E33" s="610"/>
      <c r="F33" s="622"/>
      <c r="G33" s="622"/>
      <c r="H33" s="595"/>
    </row>
    <row r="34" spans="1:8" ht="27" x14ac:dyDescent="0.3">
      <c r="A34" s="578"/>
      <c r="B34" s="374"/>
      <c r="C34" s="3"/>
      <c r="D34" s="280" t="s">
        <v>396</v>
      </c>
      <c r="E34" s="279" t="s">
        <v>6</v>
      </c>
      <c r="F34" s="619">
        <v>16</v>
      </c>
      <c r="G34" s="619">
        <v>5</v>
      </c>
      <c r="H34" s="341" t="s">
        <v>569</v>
      </c>
    </row>
    <row r="35" spans="1:8" ht="27" x14ac:dyDescent="0.3">
      <c r="A35" s="578"/>
      <c r="B35" s="374"/>
      <c r="C35" s="3"/>
      <c r="D35" s="280" t="s">
        <v>394</v>
      </c>
      <c r="E35" s="279" t="s">
        <v>4</v>
      </c>
      <c r="F35" s="619">
        <v>14</v>
      </c>
      <c r="G35" s="619">
        <v>6</v>
      </c>
      <c r="H35" s="616" t="s">
        <v>608</v>
      </c>
    </row>
    <row r="36" spans="1:8" ht="27" x14ac:dyDescent="0.3">
      <c r="A36" s="578"/>
      <c r="B36" s="374"/>
      <c r="C36" s="3"/>
      <c r="D36" s="280" t="s">
        <v>545</v>
      </c>
      <c r="E36" s="279" t="s">
        <v>107</v>
      </c>
      <c r="F36" s="619">
        <v>5</v>
      </c>
      <c r="G36" s="619">
        <v>2</v>
      </c>
      <c r="H36" s="616" t="s">
        <v>610</v>
      </c>
    </row>
    <row r="37" spans="1:8" ht="54" x14ac:dyDescent="0.3">
      <c r="A37" s="581"/>
      <c r="B37" s="411"/>
      <c r="C37" s="422"/>
      <c r="D37" s="280" t="s">
        <v>395</v>
      </c>
      <c r="E37" s="279" t="s">
        <v>2</v>
      </c>
      <c r="F37" s="619">
        <v>8</v>
      </c>
      <c r="G37" s="619">
        <v>4</v>
      </c>
      <c r="H37" s="341" t="s">
        <v>606</v>
      </c>
    </row>
    <row r="38" spans="1:8" ht="40.5" x14ac:dyDescent="0.3">
      <c r="A38" s="578"/>
      <c r="B38" s="374"/>
      <c r="C38" s="3"/>
      <c r="D38" s="280" t="s">
        <v>397</v>
      </c>
      <c r="E38" s="279" t="s">
        <v>6</v>
      </c>
      <c r="F38" s="619">
        <v>18</v>
      </c>
      <c r="G38" s="619">
        <v>7</v>
      </c>
      <c r="H38" s="341" t="s">
        <v>611</v>
      </c>
    </row>
    <row r="39" spans="1:8" s="42" customFormat="1" ht="20.100000000000001" customHeight="1" x14ac:dyDescent="0.3">
      <c r="A39" s="591"/>
      <c r="B39" s="592"/>
      <c r="C39" s="612" t="s">
        <v>525</v>
      </c>
      <c r="D39" s="598"/>
      <c r="E39" s="610"/>
      <c r="F39" s="622"/>
      <c r="G39" s="622"/>
      <c r="H39" s="595"/>
    </row>
    <row r="40" spans="1:8" ht="24" customHeight="1" x14ac:dyDescent="0.3">
      <c r="A40" s="578"/>
      <c r="B40" s="3"/>
      <c r="C40" s="3"/>
      <c r="D40" s="604" t="s">
        <v>543</v>
      </c>
      <c r="E40" s="279" t="s">
        <v>107</v>
      </c>
      <c r="F40" s="619">
        <v>5</v>
      </c>
      <c r="G40" s="619">
        <v>2</v>
      </c>
      <c r="H40" s="341" t="s">
        <v>570</v>
      </c>
    </row>
    <row r="41" spans="1:8" ht="27" x14ac:dyDescent="0.3">
      <c r="A41" s="19"/>
      <c r="B41" s="374"/>
      <c r="C41" s="3"/>
      <c r="D41" s="571" t="s">
        <v>399</v>
      </c>
      <c r="E41" s="572" t="s">
        <v>389</v>
      </c>
      <c r="F41" s="624">
        <v>6</v>
      </c>
      <c r="G41" s="619">
        <v>2</v>
      </c>
      <c r="H41" s="341" t="s">
        <v>571</v>
      </c>
    </row>
    <row r="42" spans="1:8" s="68" customFormat="1" ht="40.5" x14ac:dyDescent="0.3">
      <c r="A42" s="582"/>
      <c r="B42" s="583"/>
      <c r="C42" s="584"/>
      <c r="D42" s="571" t="s">
        <v>505</v>
      </c>
      <c r="E42" s="572" t="s">
        <v>389</v>
      </c>
      <c r="F42" s="624">
        <v>10</v>
      </c>
      <c r="G42" s="624">
        <v>6</v>
      </c>
      <c r="H42" s="341" t="s">
        <v>572</v>
      </c>
    </row>
    <row r="43" spans="1:8" ht="27" x14ac:dyDescent="0.3">
      <c r="A43" s="581"/>
      <c r="B43" s="422"/>
      <c r="C43" s="422"/>
      <c r="D43" s="571" t="s">
        <v>400</v>
      </c>
      <c r="E43" s="279" t="s">
        <v>389</v>
      </c>
      <c r="F43" s="619">
        <v>10</v>
      </c>
      <c r="G43" s="619">
        <v>4</v>
      </c>
      <c r="H43" s="341" t="s">
        <v>574</v>
      </c>
    </row>
    <row r="44" spans="1:8" ht="27" x14ac:dyDescent="0.3">
      <c r="A44" s="581"/>
      <c r="B44" s="422"/>
      <c r="C44" s="197"/>
      <c r="D44" s="606" t="s">
        <v>401</v>
      </c>
      <c r="E44" s="605" t="s">
        <v>389</v>
      </c>
      <c r="F44" s="619">
        <v>7</v>
      </c>
      <c r="G44" s="619">
        <v>2</v>
      </c>
      <c r="H44" s="341" t="s">
        <v>573</v>
      </c>
    </row>
    <row r="45" spans="1:8" ht="40.5" x14ac:dyDescent="0.3">
      <c r="A45" s="578"/>
      <c r="B45" s="3"/>
      <c r="C45" s="27"/>
      <c r="D45" s="607" t="s">
        <v>398</v>
      </c>
      <c r="E45" s="605" t="s">
        <v>2</v>
      </c>
      <c r="F45" s="619">
        <v>6</v>
      </c>
      <c r="G45" s="619">
        <v>2</v>
      </c>
      <c r="H45" s="341" t="s">
        <v>612</v>
      </c>
    </row>
    <row r="46" spans="1:8" ht="27" x14ac:dyDescent="0.3">
      <c r="A46" s="578"/>
      <c r="B46" s="3"/>
      <c r="C46" s="27"/>
      <c r="D46" s="607" t="s">
        <v>508</v>
      </c>
      <c r="E46" s="605" t="s">
        <v>493</v>
      </c>
      <c r="F46" s="625">
        <v>12</v>
      </c>
      <c r="G46" s="625">
        <v>4</v>
      </c>
      <c r="H46" s="341" t="s">
        <v>613</v>
      </c>
    </row>
    <row r="47" spans="1:8" ht="20.100000000000001" customHeight="1" x14ac:dyDescent="0.3">
      <c r="A47" s="589"/>
      <c r="B47" s="516" t="s">
        <v>527</v>
      </c>
      <c r="C47" s="611"/>
      <c r="D47" s="599"/>
      <c r="E47" s="528"/>
      <c r="F47" s="623"/>
      <c r="G47" s="623"/>
      <c r="H47" s="569"/>
    </row>
    <row r="48" spans="1:8" s="42" customFormat="1" ht="20.100000000000001" customHeight="1" x14ac:dyDescent="0.3">
      <c r="A48" s="591"/>
      <c r="B48" s="592"/>
      <c r="C48" s="612" t="s">
        <v>95</v>
      </c>
      <c r="D48" s="598"/>
      <c r="E48" s="610"/>
      <c r="F48" s="622"/>
      <c r="G48" s="622"/>
      <c r="H48" s="595"/>
    </row>
    <row r="49" spans="1:8" ht="27" x14ac:dyDescent="0.3">
      <c r="A49" s="578"/>
      <c r="B49" s="27"/>
      <c r="C49" s="381"/>
      <c r="D49" s="280" t="s">
        <v>405</v>
      </c>
      <c r="E49" s="279" t="s">
        <v>389</v>
      </c>
      <c r="F49" s="619">
        <v>25</v>
      </c>
      <c r="G49" s="619">
        <v>12</v>
      </c>
      <c r="H49" s="616" t="s">
        <v>575</v>
      </c>
    </row>
    <row r="50" spans="1:8" ht="27" x14ac:dyDescent="0.3">
      <c r="A50" s="578"/>
      <c r="B50" s="27"/>
      <c r="C50" s="381"/>
      <c r="D50" s="280" t="s">
        <v>406</v>
      </c>
      <c r="E50" s="279" t="s">
        <v>391</v>
      </c>
      <c r="F50" s="619">
        <v>20</v>
      </c>
      <c r="G50" s="619">
        <v>12</v>
      </c>
      <c r="H50" s="616" t="s">
        <v>576</v>
      </c>
    </row>
    <row r="51" spans="1:8" s="42" customFormat="1" ht="20.100000000000001" customHeight="1" x14ac:dyDescent="0.3">
      <c r="A51" s="591"/>
      <c r="B51" s="592"/>
      <c r="C51" s="612" t="s">
        <v>96</v>
      </c>
      <c r="D51" s="598"/>
      <c r="E51" s="610"/>
      <c r="F51" s="622"/>
      <c r="G51" s="622"/>
      <c r="H51" s="595"/>
    </row>
    <row r="52" spans="1:8" s="42" customFormat="1" ht="40.5" x14ac:dyDescent="0.3">
      <c r="A52" s="581"/>
      <c r="B52" s="197"/>
      <c r="C52" s="393"/>
      <c r="D52" s="280" t="s">
        <v>407</v>
      </c>
      <c r="E52" s="279" t="s">
        <v>6</v>
      </c>
      <c r="F52" s="619">
        <v>20</v>
      </c>
      <c r="G52" s="619">
        <v>6</v>
      </c>
      <c r="H52" s="341" t="s">
        <v>577</v>
      </c>
    </row>
    <row r="53" spans="1:8" s="42" customFormat="1" ht="20.100000000000001" customHeight="1" x14ac:dyDescent="0.3">
      <c r="A53" s="591"/>
      <c r="B53" s="592"/>
      <c r="C53" s="612" t="s">
        <v>97</v>
      </c>
      <c r="D53" s="598"/>
      <c r="E53" s="610"/>
      <c r="F53" s="622"/>
      <c r="G53" s="622"/>
      <c r="H53" s="595"/>
    </row>
    <row r="54" spans="1:8" s="46" customFormat="1" ht="27" x14ac:dyDescent="0.3">
      <c r="A54" s="581"/>
      <c r="B54" s="197"/>
      <c r="C54" s="393"/>
      <c r="D54" s="280" t="s">
        <v>506</v>
      </c>
      <c r="E54" s="279" t="s">
        <v>491</v>
      </c>
      <c r="F54" s="619">
        <v>14</v>
      </c>
      <c r="G54" s="619">
        <v>5</v>
      </c>
      <c r="H54" s="341" t="s">
        <v>614</v>
      </c>
    </row>
    <row r="55" spans="1:8" s="46" customFormat="1" ht="40.5" x14ac:dyDescent="0.3">
      <c r="A55" s="581"/>
      <c r="B55" s="197"/>
      <c r="C55" s="393"/>
      <c r="D55" s="280" t="s">
        <v>492</v>
      </c>
      <c r="E55" s="279" t="s">
        <v>493</v>
      </c>
      <c r="F55" s="619">
        <v>13</v>
      </c>
      <c r="G55" s="619">
        <v>4</v>
      </c>
      <c r="H55" s="341" t="s">
        <v>615</v>
      </c>
    </row>
    <row r="56" spans="1:8" s="42" customFormat="1" ht="20.100000000000001" customHeight="1" x14ac:dyDescent="0.3">
      <c r="A56" s="591"/>
      <c r="B56" s="592"/>
      <c r="C56" s="612" t="s">
        <v>528</v>
      </c>
      <c r="D56" s="598"/>
      <c r="E56" s="610"/>
      <c r="F56" s="622"/>
      <c r="G56" s="622"/>
      <c r="H56" s="595"/>
    </row>
    <row r="57" spans="1:8" ht="27" x14ac:dyDescent="0.3">
      <c r="A57" s="578"/>
      <c r="B57" s="197"/>
      <c r="C57" s="394"/>
      <c r="D57" s="280" t="s">
        <v>589</v>
      </c>
      <c r="E57" s="279" t="s">
        <v>4</v>
      </c>
      <c r="F57" s="619">
        <v>12</v>
      </c>
      <c r="G57" s="619">
        <v>4</v>
      </c>
      <c r="H57" s="341" t="s">
        <v>616</v>
      </c>
    </row>
    <row r="58" spans="1:8" s="42" customFormat="1" ht="20.100000000000001" customHeight="1" x14ac:dyDescent="0.3">
      <c r="A58" s="591"/>
      <c r="B58" s="592"/>
      <c r="C58" s="612" t="s">
        <v>529</v>
      </c>
      <c r="D58" s="598"/>
      <c r="E58" s="610"/>
      <c r="F58" s="622"/>
      <c r="G58" s="622"/>
      <c r="H58" s="595"/>
    </row>
    <row r="59" spans="1:8" ht="40.5" x14ac:dyDescent="0.3">
      <c r="A59" s="22"/>
      <c r="B59" s="374"/>
      <c r="C59" s="191"/>
      <c r="D59" s="280" t="s">
        <v>534</v>
      </c>
      <c r="E59" s="279" t="s">
        <v>2</v>
      </c>
      <c r="F59" s="619">
        <v>12</v>
      </c>
      <c r="G59" s="619">
        <v>4</v>
      </c>
      <c r="H59" s="341" t="s">
        <v>617</v>
      </c>
    </row>
    <row r="60" spans="1:8" ht="27" x14ac:dyDescent="0.3">
      <c r="A60" s="19"/>
      <c r="B60" s="374"/>
      <c r="C60" s="12"/>
      <c r="D60" s="280" t="s">
        <v>494</v>
      </c>
      <c r="E60" s="279" t="s">
        <v>107</v>
      </c>
      <c r="F60" s="619">
        <v>16</v>
      </c>
      <c r="G60" s="619">
        <v>6</v>
      </c>
      <c r="H60" s="341" t="s">
        <v>618</v>
      </c>
    </row>
    <row r="61" spans="1:8" ht="27" x14ac:dyDescent="0.3">
      <c r="A61" s="19"/>
      <c r="B61" s="374"/>
      <c r="C61" s="12"/>
      <c r="D61" s="571" t="s">
        <v>590</v>
      </c>
      <c r="E61" s="572" t="s">
        <v>107</v>
      </c>
      <c r="F61" s="624">
        <v>13</v>
      </c>
      <c r="G61" s="624">
        <v>3</v>
      </c>
      <c r="H61" s="341" t="s">
        <v>619</v>
      </c>
    </row>
    <row r="62" spans="1:8" ht="27" x14ac:dyDescent="0.3">
      <c r="A62" s="138"/>
      <c r="B62" s="411"/>
      <c r="C62" s="139"/>
      <c r="D62" s="571" t="s">
        <v>404</v>
      </c>
      <c r="E62" s="572" t="s">
        <v>168</v>
      </c>
      <c r="F62" s="624">
        <v>15</v>
      </c>
      <c r="G62" s="624">
        <v>7</v>
      </c>
      <c r="H62" s="341" t="s">
        <v>578</v>
      </c>
    </row>
    <row r="63" spans="1:8" ht="27" x14ac:dyDescent="0.3">
      <c r="A63" s="578"/>
      <c r="B63" s="374"/>
      <c r="C63" s="27"/>
      <c r="D63" s="571" t="s">
        <v>591</v>
      </c>
      <c r="E63" s="572" t="s">
        <v>107</v>
      </c>
      <c r="F63" s="624">
        <v>13</v>
      </c>
      <c r="G63" s="624">
        <v>3</v>
      </c>
      <c r="H63" s="341" t="s">
        <v>620</v>
      </c>
    </row>
    <row r="64" spans="1:8" s="42" customFormat="1" ht="20.100000000000001" customHeight="1" x14ac:dyDescent="0.3">
      <c r="A64" s="591"/>
      <c r="B64" s="592"/>
      <c r="C64" s="612" t="s">
        <v>533</v>
      </c>
      <c r="D64" s="598"/>
      <c r="E64" s="610"/>
      <c r="F64" s="622"/>
      <c r="G64" s="622"/>
      <c r="H64" s="595"/>
    </row>
    <row r="65" spans="1:8" ht="27" x14ac:dyDescent="0.3">
      <c r="A65" s="578"/>
      <c r="B65" s="197"/>
      <c r="C65" s="381"/>
      <c r="D65" s="280" t="s">
        <v>507</v>
      </c>
      <c r="E65" s="279" t="s">
        <v>493</v>
      </c>
      <c r="F65" s="619">
        <v>5</v>
      </c>
      <c r="G65" s="619">
        <v>1</v>
      </c>
      <c r="H65" s="341" t="s">
        <v>621</v>
      </c>
    </row>
    <row r="66" spans="1:8" ht="27" x14ac:dyDescent="0.3">
      <c r="A66" s="578"/>
      <c r="B66" s="197"/>
      <c r="C66" s="381"/>
      <c r="D66" s="280" t="s">
        <v>509</v>
      </c>
      <c r="E66" s="279" t="s">
        <v>107</v>
      </c>
      <c r="F66" s="619">
        <v>6</v>
      </c>
      <c r="G66" s="619">
        <v>2</v>
      </c>
      <c r="H66" s="341" t="s">
        <v>622</v>
      </c>
    </row>
    <row r="67" spans="1:8" ht="20.100000000000001" customHeight="1" x14ac:dyDescent="0.3">
      <c r="A67" s="589"/>
      <c r="B67" s="516" t="s">
        <v>530</v>
      </c>
      <c r="C67" s="611"/>
      <c r="D67" s="527"/>
      <c r="E67" s="528"/>
      <c r="F67" s="623"/>
      <c r="G67" s="623"/>
      <c r="H67" s="569"/>
    </row>
    <row r="68" spans="1:8" s="42" customFormat="1" ht="20.100000000000001" customHeight="1" x14ac:dyDescent="0.3">
      <c r="A68" s="591"/>
      <c r="B68" s="592"/>
      <c r="C68" s="634" t="s">
        <v>602</v>
      </c>
      <c r="D68" s="635"/>
      <c r="E68" s="610"/>
      <c r="F68" s="622"/>
      <c r="G68" s="622"/>
      <c r="H68" s="595"/>
    </row>
    <row r="69" spans="1:8" s="42" customFormat="1" ht="23.25" customHeight="1" x14ac:dyDescent="0.3">
      <c r="A69" s="600"/>
      <c r="B69" s="630"/>
      <c r="C69" s="457"/>
      <c r="D69" s="131" t="s">
        <v>598</v>
      </c>
      <c r="E69" s="35" t="s">
        <v>596</v>
      </c>
      <c r="F69" s="631">
        <v>1</v>
      </c>
      <c r="G69" s="633">
        <v>1</v>
      </c>
      <c r="H69" s="341" t="s">
        <v>600</v>
      </c>
    </row>
    <row r="70" spans="1:8" s="42" customFormat="1" ht="23.25" customHeight="1" x14ac:dyDescent="0.3">
      <c r="A70" s="600"/>
      <c r="B70" s="630"/>
      <c r="C70" s="632"/>
      <c r="D70" s="131" t="s">
        <v>599</v>
      </c>
      <c r="E70" s="35" t="s">
        <v>596</v>
      </c>
      <c r="F70" s="631">
        <v>1</v>
      </c>
      <c r="G70" s="633">
        <v>1</v>
      </c>
      <c r="H70" s="341" t="s">
        <v>601</v>
      </c>
    </row>
    <row r="71" spans="1:8" s="42" customFormat="1" ht="20.100000000000001" customHeight="1" x14ac:dyDescent="0.3">
      <c r="A71" s="600"/>
      <c r="B71" s="630"/>
      <c r="C71" s="612" t="s">
        <v>531</v>
      </c>
      <c r="D71" s="598"/>
      <c r="E71" s="610"/>
      <c r="F71" s="622"/>
      <c r="G71" s="622"/>
      <c r="H71" s="595"/>
    </row>
    <row r="72" spans="1:8" s="42" customFormat="1" ht="27" x14ac:dyDescent="0.3">
      <c r="A72" s="600"/>
      <c r="B72" s="585"/>
      <c r="C72" s="13"/>
      <c r="D72" s="603" t="s">
        <v>548</v>
      </c>
      <c r="E72" s="586" t="s">
        <v>107</v>
      </c>
      <c r="F72" s="625">
        <v>12</v>
      </c>
      <c r="G72" s="625">
        <v>5</v>
      </c>
      <c r="H72" s="341" t="s">
        <v>623</v>
      </c>
    </row>
    <row r="73" spans="1:8" s="42" customFormat="1" ht="40.5" x14ac:dyDescent="0.3">
      <c r="A73" s="600"/>
      <c r="B73" s="585"/>
      <c r="C73" s="13"/>
      <c r="D73" s="603" t="s">
        <v>544</v>
      </c>
      <c r="E73" s="586" t="s">
        <v>107</v>
      </c>
      <c r="F73" s="625">
        <v>6</v>
      </c>
      <c r="G73" s="625">
        <v>3</v>
      </c>
      <c r="H73" s="341" t="s">
        <v>579</v>
      </c>
    </row>
    <row r="74" spans="1:8" ht="20.100000000000001" customHeight="1" x14ac:dyDescent="0.3">
      <c r="A74" s="589"/>
      <c r="B74" s="516" t="s">
        <v>526</v>
      </c>
      <c r="C74" s="608"/>
      <c r="D74" s="527"/>
      <c r="E74" s="528"/>
      <c r="F74" s="623"/>
      <c r="G74" s="623"/>
      <c r="H74" s="569"/>
    </row>
    <row r="75" spans="1:8" ht="27" x14ac:dyDescent="0.3">
      <c r="A75" s="22"/>
      <c r="B75" s="13"/>
      <c r="C75" s="13"/>
      <c r="D75" s="280" t="s">
        <v>592</v>
      </c>
      <c r="E75" s="279" t="s">
        <v>2</v>
      </c>
      <c r="F75" s="619">
        <v>12</v>
      </c>
      <c r="G75" s="619">
        <v>4</v>
      </c>
      <c r="H75" s="341" t="s">
        <v>624</v>
      </c>
    </row>
    <row r="76" spans="1:8" s="71" customFormat="1" ht="20.100000000000001" customHeight="1" x14ac:dyDescent="0.3">
      <c r="A76" s="496" t="s">
        <v>94</v>
      </c>
      <c r="B76" s="588"/>
      <c r="C76" s="613"/>
      <c r="D76" s="597"/>
      <c r="E76" s="597"/>
      <c r="F76" s="626"/>
      <c r="G76" s="626"/>
      <c r="H76" s="515"/>
    </row>
    <row r="77" spans="1:8" ht="20.100000000000001" customHeight="1" x14ac:dyDescent="0.3">
      <c r="A77" s="589"/>
      <c r="B77" s="516" t="s">
        <v>76</v>
      </c>
      <c r="C77" s="608"/>
      <c r="D77" s="527"/>
      <c r="E77" s="528"/>
      <c r="F77" s="623"/>
      <c r="G77" s="623"/>
      <c r="H77" s="569"/>
    </row>
    <row r="78" spans="1:8" ht="41.25" thickBot="1" x14ac:dyDescent="0.35">
      <c r="A78" s="587"/>
      <c r="B78" s="191"/>
      <c r="C78" s="13"/>
      <c r="D78" s="636" t="s">
        <v>515</v>
      </c>
      <c r="E78" s="279" t="s">
        <v>107</v>
      </c>
      <c r="F78" s="619">
        <v>3</v>
      </c>
      <c r="G78" s="619">
        <v>1</v>
      </c>
      <c r="H78" s="341" t="s">
        <v>580</v>
      </c>
    </row>
    <row r="79" spans="1:8" ht="16.5" customHeight="1" thickBot="1" x14ac:dyDescent="0.35">
      <c r="A79" s="587"/>
      <c r="B79" s="191"/>
      <c r="C79" s="13"/>
      <c r="D79" s="280" t="s">
        <v>595</v>
      </c>
      <c r="E79" s="279" t="s">
        <v>596</v>
      </c>
      <c r="F79" s="619">
        <v>6</v>
      </c>
      <c r="G79" s="619">
        <v>2</v>
      </c>
      <c r="H79" s="644" t="s">
        <v>597</v>
      </c>
    </row>
    <row r="80" spans="1:8" ht="18.75" customHeight="1" x14ac:dyDescent="0.3">
      <c r="A80" s="20"/>
      <c r="B80" s="191"/>
      <c r="C80" s="13"/>
      <c r="D80" s="636" t="s">
        <v>535</v>
      </c>
      <c r="E80" s="279" t="s">
        <v>536</v>
      </c>
      <c r="F80" s="619">
        <v>16</v>
      </c>
      <c r="G80" s="619">
        <v>2</v>
      </c>
      <c r="H80" s="617" t="s">
        <v>581</v>
      </c>
    </row>
    <row r="81" spans="1:8" ht="18.75" customHeight="1" x14ac:dyDescent="0.3">
      <c r="A81" s="20"/>
      <c r="B81" s="191"/>
      <c r="C81" s="13"/>
      <c r="D81" s="637" t="s">
        <v>516</v>
      </c>
      <c r="E81" s="279" t="s">
        <v>2</v>
      </c>
      <c r="F81" s="619">
        <v>3</v>
      </c>
      <c r="G81" s="619">
        <v>1</v>
      </c>
      <c r="H81" s="341" t="s">
        <v>582</v>
      </c>
    </row>
    <row r="82" spans="1:8" ht="20.100000000000001" customHeight="1" x14ac:dyDescent="0.3">
      <c r="A82" s="20"/>
      <c r="B82" s="516" t="s">
        <v>77</v>
      </c>
      <c r="C82" s="614"/>
      <c r="D82" s="527"/>
      <c r="E82" s="615"/>
      <c r="F82" s="627"/>
      <c r="G82" s="627"/>
      <c r="H82" s="569"/>
    </row>
    <row r="83" spans="1:8" ht="27" x14ac:dyDescent="0.3">
      <c r="A83" s="20"/>
      <c r="B83" s="191"/>
      <c r="C83" s="13"/>
      <c r="D83" s="636" t="s">
        <v>512</v>
      </c>
      <c r="E83" s="279" t="s">
        <v>2</v>
      </c>
      <c r="F83" s="619">
        <v>10</v>
      </c>
      <c r="G83" s="619">
        <v>4</v>
      </c>
      <c r="H83" s="341" t="s">
        <v>625</v>
      </c>
    </row>
    <row r="84" spans="1:8" ht="27" x14ac:dyDescent="0.3">
      <c r="A84" s="20"/>
      <c r="B84" s="191"/>
      <c r="C84" s="13"/>
      <c r="D84" s="636" t="s">
        <v>511</v>
      </c>
      <c r="E84" s="279" t="s">
        <v>2</v>
      </c>
      <c r="F84" s="619">
        <v>15</v>
      </c>
      <c r="G84" s="619">
        <v>2</v>
      </c>
      <c r="H84" s="341" t="s">
        <v>626</v>
      </c>
    </row>
    <row r="85" spans="1:8" ht="27" x14ac:dyDescent="0.3">
      <c r="A85" s="20"/>
      <c r="B85" s="191"/>
      <c r="C85" s="13"/>
      <c r="D85" s="636" t="s">
        <v>513</v>
      </c>
      <c r="E85" s="279" t="s">
        <v>2</v>
      </c>
      <c r="F85" s="619">
        <v>10</v>
      </c>
      <c r="G85" s="619">
        <v>4</v>
      </c>
      <c r="H85" s="341" t="s">
        <v>583</v>
      </c>
    </row>
    <row r="86" spans="1:8" ht="27" x14ac:dyDescent="0.3">
      <c r="A86" s="20"/>
      <c r="B86" s="191"/>
      <c r="C86" s="13"/>
      <c r="D86" s="636" t="s">
        <v>541</v>
      </c>
      <c r="E86" s="279" t="s">
        <v>539</v>
      </c>
      <c r="F86" s="619">
        <v>12</v>
      </c>
      <c r="G86" s="619">
        <v>2</v>
      </c>
      <c r="H86" s="341" t="s">
        <v>584</v>
      </c>
    </row>
    <row r="87" spans="1:8" ht="26.25" customHeight="1" x14ac:dyDescent="0.3">
      <c r="A87" s="20"/>
      <c r="B87" s="191"/>
      <c r="C87" s="13"/>
      <c r="D87" s="636" t="s">
        <v>500</v>
      </c>
      <c r="E87" s="279" t="s">
        <v>2</v>
      </c>
      <c r="F87" s="624">
        <v>12</v>
      </c>
      <c r="G87" s="624">
        <v>2</v>
      </c>
      <c r="H87" s="341" t="s">
        <v>585</v>
      </c>
    </row>
    <row r="88" spans="1:8" ht="27" x14ac:dyDescent="0.3">
      <c r="A88" s="20"/>
      <c r="B88" s="191"/>
      <c r="C88" s="13"/>
      <c r="D88" s="636" t="s">
        <v>542</v>
      </c>
      <c r="E88" s="279" t="s">
        <v>539</v>
      </c>
      <c r="F88" s="628">
        <v>32</v>
      </c>
      <c r="G88" s="628">
        <v>3</v>
      </c>
      <c r="H88" s="341" t="s">
        <v>586</v>
      </c>
    </row>
    <row r="89" spans="1:8" ht="27" x14ac:dyDescent="0.3">
      <c r="A89" s="20"/>
      <c r="B89" s="191"/>
      <c r="C89" s="13"/>
      <c r="D89" s="280" t="s">
        <v>540</v>
      </c>
      <c r="E89" s="279" t="s">
        <v>107</v>
      </c>
      <c r="F89" s="628">
        <v>12</v>
      </c>
      <c r="G89" s="628">
        <v>2</v>
      </c>
      <c r="H89" s="341" t="s">
        <v>627</v>
      </c>
    </row>
    <row r="90" spans="1:8" ht="27" x14ac:dyDescent="0.3">
      <c r="A90" s="20"/>
      <c r="B90" s="191"/>
      <c r="C90" s="13"/>
      <c r="D90" s="280" t="s">
        <v>593</v>
      </c>
      <c r="E90" s="279" t="s">
        <v>107</v>
      </c>
      <c r="F90" s="628">
        <v>10</v>
      </c>
      <c r="G90" s="619">
        <v>4</v>
      </c>
      <c r="H90" s="341" t="s">
        <v>628</v>
      </c>
    </row>
    <row r="91" spans="1:8" ht="18.75" customHeight="1" x14ac:dyDescent="0.3">
      <c r="A91" s="22"/>
      <c r="B91" s="601"/>
      <c r="C91" s="602"/>
      <c r="D91" s="636" t="s">
        <v>538</v>
      </c>
      <c r="E91" s="279" t="s">
        <v>539</v>
      </c>
      <c r="F91" s="628">
        <v>12</v>
      </c>
      <c r="G91" s="628">
        <v>2</v>
      </c>
      <c r="H91" s="638" t="s">
        <v>587</v>
      </c>
    </row>
  </sheetData>
  <sortState ref="A57:I61">
    <sortCondition ref="D57:D61"/>
  </sortState>
  <mergeCells count="8">
    <mergeCell ref="A1:H1"/>
    <mergeCell ref="H4:H5"/>
    <mergeCell ref="F4:F5"/>
    <mergeCell ref="A4:C5"/>
    <mergeCell ref="D4:D5"/>
    <mergeCell ref="E4:E5"/>
    <mergeCell ref="G4:G5"/>
    <mergeCell ref="A3:H3"/>
  </mergeCells>
  <phoneticPr fontId="1" type="noConversion"/>
  <printOptions horizontalCentered="1" verticalCentered="1"/>
  <pageMargins left="0.15748031496062992" right="0.27559055118110237" top="0.23622047244094491" bottom="0.27559055118110237" header="0.31496062992125984" footer="0.15748031496062992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"/>
  <sheetViews>
    <sheetView workbookViewId="0">
      <selection activeCell="A3" sqref="A3:H3"/>
    </sheetView>
  </sheetViews>
  <sheetFormatPr defaultRowHeight="16.5" x14ac:dyDescent="0.3"/>
  <cols>
    <col min="1" max="3" width="2.125" customWidth="1"/>
    <col min="4" max="4" width="37.375" customWidth="1"/>
    <col min="5" max="5" width="4.75" customWidth="1"/>
    <col min="6" max="6" width="7.375" customWidth="1"/>
    <col min="7" max="7" width="8.125" customWidth="1"/>
    <col min="8" max="8" width="49.625" customWidth="1"/>
  </cols>
  <sheetData>
    <row r="1" spans="1:8" ht="31.5" x14ac:dyDescent="0.3">
      <c r="A1" s="713" t="s">
        <v>603</v>
      </c>
      <c r="B1" s="714"/>
      <c r="C1" s="714"/>
      <c r="D1" s="714"/>
      <c r="E1" s="714"/>
      <c r="F1" s="714"/>
      <c r="G1" s="714"/>
      <c r="H1" s="714"/>
    </row>
    <row r="2" spans="1:8" ht="20.25" x14ac:dyDescent="0.3">
      <c r="A2" s="33"/>
      <c r="B2" s="66"/>
      <c r="C2" s="66"/>
      <c r="D2" s="42"/>
      <c r="E2" s="66"/>
      <c r="F2" s="72"/>
      <c r="G2" s="72"/>
      <c r="H2" s="629" t="s">
        <v>605</v>
      </c>
    </row>
    <row r="3" spans="1:8" ht="27" thickBot="1" x14ac:dyDescent="0.35">
      <c r="A3" s="721" t="s">
        <v>629</v>
      </c>
      <c r="B3" s="722"/>
      <c r="C3" s="722"/>
      <c r="D3" s="722"/>
      <c r="E3" s="722"/>
      <c r="F3" s="722"/>
      <c r="G3" s="722"/>
      <c r="H3" s="722"/>
    </row>
    <row r="4" spans="1:8" ht="16.5" customHeight="1" x14ac:dyDescent="0.3">
      <c r="A4" s="719" t="s">
        <v>115</v>
      </c>
      <c r="B4" s="717"/>
      <c r="C4" s="717"/>
      <c r="D4" s="717" t="s">
        <v>387</v>
      </c>
      <c r="E4" s="717" t="s">
        <v>0</v>
      </c>
      <c r="F4" s="717" t="s">
        <v>537</v>
      </c>
      <c r="G4" s="717" t="s">
        <v>501</v>
      </c>
      <c r="H4" s="715" t="s">
        <v>549</v>
      </c>
    </row>
    <row r="5" spans="1:8" ht="16.5" customHeight="1" thickBot="1" x14ac:dyDescent="0.35">
      <c r="A5" s="720"/>
      <c r="B5" s="718"/>
      <c r="C5" s="718"/>
      <c r="D5" s="718"/>
      <c r="E5" s="718"/>
      <c r="F5" s="718"/>
      <c r="G5" s="718"/>
      <c r="H5" s="716"/>
    </row>
    <row r="6" spans="1:8" ht="16.5" customHeight="1" thickTop="1" x14ac:dyDescent="0.3">
      <c r="A6" s="573" t="s">
        <v>322</v>
      </c>
      <c r="B6" s="574"/>
      <c r="C6" s="574"/>
      <c r="D6" s="575"/>
      <c r="E6" s="576"/>
      <c r="F6" s="618"/>
      <c r="G6" s="618"/>
      <c r="H6" s="577"/>
    </row>
    <row r="7" spans="1:8" ht="18" customHeight="1" x14ac:dyDescent="0.3">
      <c r="A7" s="591"/>
      <c r="B7" s="592"/>
      <c r="C7" s="612" t="s">
        <v>532</v>
      </c>
      <c r="D7" s="598"/>
      <c r="E7" s="610"/>
      <c r="F7" s="622"/>
      <c r="G7" s="622"/>
      <c r="H7" s="595"/>
    </row>
    <row r="8" spans="1:8" x14ac:dyDescent="0.3">
      <c r="A8" s="578"/>
      <c r="B8" s="580"/>
      <c r="C8" s="27"/>
      <c r="D8" s="280" t="s">
        <v>496</v>
      </c>
      <c r="E8" s="279" t="s">
        <v>2</v>
      </c>
      <c r="F8" s="619">
        <v>6</v>
      </c>
      <c r="G8" s="619">
        <v>2</v>
      </c>
      <c r="H8" s="341" t="s">
        <v>564</v>
      </c>
    </row>
    <row r="9" spans="1:8" ht="27" x14ac:dyDescent="0.3">
      <c r="A9" s="578"/>
      <c r="B9" s="580"/>
      <c r="C9" s="27"/>
      <c r="D9" s="571" t="s">
        <v>403</v>
      </c>
      <c r="E9" s="279" t="s">
        <v>2</v>
      </c>
      <c r="F9" s="619">
        <v>6</v>
      </c>
      <c r="G9" s="619">
        <v>3</v>
      </c>
      <c r="H9" s="341" t="s">
        <v>565</v>
      </c>
    </row>
    <row r="10" spans="1:8" ht="27" x14ac:dyDescent="0.3">
      <c r="A10" s="639"/>
      <c r="B10" s="640"/>
      <c r="C10" s="40"/>
      <c r="D10" s="641" t="s">
        <v>514</v>
      </c>
      <c r="E10" s="642" t="s">
        <v>2</v>
      </c>
      <c r="F10" s="643">
        <v>6</v>
      </c>
      <c r="G10" s="643">
        <v>3</v>
      </c>
      <c r="H10" s="341" t="s">
        <v>566</v>
      </c>
    </row>
  </sheetData>
  <mergeCells count="8">
    <mergeCell ref="A1:H1"/>
    <mergeCell ref="A3:H3"/>
    <mergeCell ref="H4:H5"/>
    <mergeCell ref="A4:C5"/>
    <mergeCell ref="D4:D5"/>
    <mergeCell ref="E4:E5"/>
    <mergeCell ref="F4:F5"/>
    <mergeCell ref="G4:G5"/>
  </mergeCells>
  <phoneticPr fontId="1" type="noConversion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2019년 교육과정 편성(안) </vt:lpstr>
      <vt:lpstr>과정 평가없음</vt:lpstr>
      <vt:lpstr>과정 평가있음</vt:lpstr>
      <vt:lpstr>'2019년 교육과정 편성(안) '!Print_Titles</vt:lpstr>
      <vt:lpstr>'과정 평가없음'!Print_Titles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</dc:creator>
  <cp:lastModifiedBy>엄은영</cp:lastModifiedBy>
  <cp:lastPrinted>2021-02-05T07:06:50Z</cp:lastPrinted>
  <dcterms:created xsi:type="dcterms:W3CDTF">2016-10-10T09:34:09Z</dcterms:created>
  <dcterms:modified xsi:type="dcterms:W3CDTF">2021-02-26T02:55:14Z</dcterms:modified>
</cp:coreProperties>
</file>